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DieseArbeitsmappe"/>
  <bookViews>
    <workbookView xWindow="-105" yWindow="-105" windowWidth="23250" windowHeight="12570"/>
  </bookViews>
  <sheets>
    <sheet name="Vermögensbilanz" sheetId="1" r:id="rId1"/>
    <sheet name="Tagesgeld &amp; Festgeldkonten" sheetId="16" r:id="rId2"/>
    <sheet name="Sparbücher &amp; Bausparer" sheetId="20" r:id="rId3"/>
    <sheet name="Anleihe &amp; Zertifikate" sheetId="13" r:id="rId4"/>
    <sheet name="Fonds&amp;ETFs" sheetId="14" r:id="rId5"/>
    <sheet name="Aktien" sheetId="21" r:id="rId6"/>
    <sheet name="Gold&amp;Silber" sheetId="22" r:id="rId7"/>
    <sheet name="Crowdfunding&amp;P2P Kredite" sheetId="11" r:id="rId8"/>
    <sheet name="Private Vorsorge&amp;LV" sheetId="23" r:id="rId9"/>
    <sheet name="Kaution" sheetId="25" r:id="rId10"/>
    <sheet name="Immobilie" sheetId="24" r:id="rId11"/>
    <sheet name="Schulden" sheetId="17" r:id="rId12"/>
    <sheet name="Assetallokation" sheetId="3" r:id="rId13"/>
    <sheet name="passives Einkommen" sheetId="5" r:id="rId14"/>
  </sheets>
  <calcPr calcId="125725"/>
</workbook>
</file>

<file path=xl/calcChain.xml><?xml version="1.0" encoding="utf-8"?>
<calcChain xmlns="http://schemas.openxmlformats.org/spreadsheetml/2006/main">
  <c r="I2" i="3"/>
  <c r="E3"/>
  <c r="E4"/>
  <c r="E5"/>
  <c r="E6"/>
  <c r="E7"/>
  <c r="E8"/>
  <c r="E9"/>
  <c r="E10"/>
  <c r="E11"/>
  <c r="E12"/>
  <c r="E13"/>
  <c r="E2"/>
  <c r="C4"/>
  <c r="C3"/>
  <c r="C15" i="5" l="1"/>
  <c r="D15"/>
  <c r="E15"/>
  <c r="B15"/>
  <c r="F2" i="3"/>
  <c r="D2"/>
  <c r="B2"/>
  <c r="A12"/>
  <c r="A13"/>
  <c r="A3"/>
  <c r="A4"/>
  <c r="A5"/>
  <c r="A6"/>
  <c r="A7"/>
  <c r="A8"/>
  <c r="A9"/>
  <c r="A10"/>
  <c r="A11"/>
  <c r="A2"/>
  <c r="E8" i="17"/>
  <c r="F19" i="1" s="1"/>
  <c r="D8" i="17"/>
  <c r="E19" i="1" s="1"/>
  <c r="C8" i="17"/>
  <c r="D19" i="1" s="1"/>
  <c r="B8" i="17"/>
  <c r="C19" i="1" s="1"/>
  <c r="E8" i="24"/>
  <c r="F14" i="1" s="1"/>
  <c r="H13" i="3" s="1"/>
  <c r="D8" i="24"/>
  <c r="E14" i="1" s="1"/>
  <c r="C8" i="24"/>
  <c r="D14" i="1" s="1"/>
  <c r="B8" i="24"/>
  <c r="C14" i="1" s="1"/>
  <c r="E8" i="25"/>
  <c r="F13" i="1" s="1"/>
  <c r="H12" i="3" s="1"/>
  <c r="D8" i="25"/>
  <c r="E13" i="1" s="1"/>
  <c r="F13" i="3" s="1"/>
  <c r="C8" i="25"/>
  <c r="D13" i="1" s="1"/>
  <c r="D13" i="3" s="1"/>
  <c r="B8" i="25"/>
  <c r="C13" i="1" s="1"/>
  <c r="B13" i="3" s="1"/>
  <c r="E8" i="23"/>
  <c r="F12" i="1" s="1"/>
  <c r="H11" i="3" s="1"/>
  <c r="D8" i="23"/>
  <c r="E12" i="1" s="1"/>
  <c r="F12" i="3" s="1"/>
  <c r="C8" i="23"/>
  <c r="D12" i="1" s="1"/>
  <c r="D12" i="3" s="1"/>
  <c r="B8" i="23"/>
  <c r="C12" i="1" s="1"/>
  <c r="B12" i="3" s="1"/>
  <c r="F11" i="1"/>
  <c r="H10" i="3" s="1"/>
  <c r="E37" i="11"/>
  <c r="D37"/>
  <c r="E11" i="1" s="1"/>
  <c r="F11" i="3" s="1"/>
  <c r="C37" i="11"/>
  <c r="D11" i="1" s="1"/>
  <c r="D11" i="3" s="1"/>
  <c r="B37" i="11"/>
  <c r="C11" i="1" s="1"/>
  <c r="B11" i="3" s="1"/>
  <c r="B18" i="11"/>
  <c r="E18"/>
  <c r="D18"/>
  <c r="C18"/>
  <c r="C12"/>
  <c r="D12"/>
  <c r="E12"/>
  <c r="B12"/>
  <c r="C6"/>
  <c r="D6"/>
  <c r="E6"/>
  <c r="B6"/>
  <c r="E8" i="22"/>
  <c r="F9" i="1" s="1"/>
  <c r="H8" i="3" s="1"/>
  <c r="D8" i="22"/>
  <c r="E9" i="1" s="1"/>
  <c r="F9" i="3" s="1"/>
  <c r="C8" i="22"/>
  <c r="D9" i="1" s="1"/>
  <c r="D9" i="3" s="1"/>
  <c r="B8" i="22"/>
  <c r="C9" i="1" s="1"/>
  <c r="B9" i="3" s="1"/>
  <c r="E8" i="21"/>
  <c r="F8" i="1" s="1"/>
  <c r="H7" i="3" s="1"/>
  <c r="D8" i="21"/>
  <c r="E8" i="1" s="1"/>
  <c r="F8" i="3" s="1"/>
  <c r="C8" i="21"/>
  <c r="D8" i="1" s="1"/>
  <c r="D8" i="3" s="1"/>
  <c r="B8" i="21"/>
  <c r="C8" i="1" s="1"/>
  <c r="B8" i="3" s="1"/>
  <c r="E8" i="14"/>
  <c r="F7" i="1" s="1"/>
  <c r="H6" i="3" s="1"/>
  <c r="D8" i="14"/>
  <c r="E7" i="1" s="1"/>
  <c r="F7" i="3" s="1"/>
  <c r="C8" i="14"/>
  <c r="D7" i="1" s="1"/>
  <c r="D7" i="3" s="1"/>
  <c r="B8" i="14"/>
  <c r="C7" i="1" s="1"/>
  <c r="B7" i="3" s="1"/>
  <c r="E8" i="13"/>
  <c r="F6" i="1" s="1"/>
  <c r="H5" i="3" s="1"/>
  <c r="D8" i="13"/>
  <c r="E6" i="1" s="1"/>
  <c r="F6" i="3" s="1"/>
  <c r="C8" i="13"/>
  <c r="D6" i="1" s="1"/>
  <c r="D6" i="3" s="1"/>
  <c r="B8" i="13"/>
  <c r="C6" i="1" s="1"/>
  <c r="B6" i="3" s="1"/>
  <c r="E20" i="20"/>
  <c r="F5" i="1" s="1"/>
  <c r="H4" i="3" s="1"/>
  <c r="D20" i="20"/>
  <c r="E5" i="1" s="1"/>
  <c r="F5" i="3" s="1"/>
  <c r="C20" i="20"/>
  <c r="D5" i="1" s="1"/>
  <c r="D5" i="3" s="1"/>
  <c r="B20" i="20"/>
  <c r="C5" i="1" s="1"/>
  <c r="B5" i="3" s="1"/>
  <c r="E8" i="20"/>
  <c r="F4" i="1" s="1"/>
  <c r="H3" i="3" s="1"/>
  <c r="D8" i="20"/>
  <c r="E4" i="1" s="1"/>
  <c r="F4" i="3" s="1"/>
  <c r="C8" i="20"/>
  <c r="D4" i="1" s="1"/>
  <c r="D4" i="3" s="1"/>
  <c r="B8" i="20"/>
  <c r="C4" i="1" s="1"/>
  <c r="B4" i="3" s="1"/>
  <c r="E8" i="16"/>
  <c r="F3" i="1" s="1"/>
  <c r="H2" i="3" s="1"/>
  <c r="C8" i="16"/>
  <c r="D3" i="1" s="1"/>
  <c r="D3" i="3" s="1"/>
  <c r="D8" i="16"/>
  <c r="E3" i="1" s="1"/>
  <c r="F3" i="3" s="1"/>
  <c r="B8" i="16"/>
  <c r="C22" i="11" l="1"/>
  <c r="D10" i="1" s="1"/>
  <c r="D10" i="3" s="1"/>
  <c r="C3" i="1"/>
  <c r="B3" i="3" s="1"/>
  <c r="D22" i="11"/>
  <c r="E10" i="1" s="1"/>
  <c r="F10" i="3" s="1"/>
  <c r="F16" s="1"/>
  <c r="B22" i="11"/>
  <c r="C10" i="1" s="1"/>
  <c r="B10" i="3" s="1"/>
  <c r="E22" i="11"/>
  <c r="F10" i="1" s="1"/>
  <c r="H9" i="3" s="1"/>
  <c r="H16" s="1"/>
  <c r="I5" s="1"/>
  <c r="D16"/>
  <c r="D18" i="1"/>
  <c r="D20" s="1"/>
  <c r="E17" i="3" l="1"/>
  <c r="E18" s="1"/>
  <c r="C18" i="1"/>
  <c r="C20" s="1"/>
  <c r="D21" s="1"/>
  <c r="B16" i="3"/>
  <c r="E18" i="1"/>
  <c r="E20" s="1"/>
  <c r="E21" s="1"/>
  <c r="F18"/>
  <c r="F20" s="1"/>
  <c r="I7" i="3"/>
  <c r="I3"/>
  <c r="I13"/>
  <c r="I8"/>
  <c r="I10"/>
  <c r="I6"/>
  <c r="I4"/>
  <c r="I9"/>
  <c r="I12"/>
  <c r="I11"/>
  <c r="G5"/>
  <c r="G9"/>
  <c r="G8"/>
  <c r="G6"/>
  <c r="G10"/>
  <c r="G2"/>
  <c r="G3"/>
  <c r="G7"/>
  <c r="G11"/>
  <c r="G4"/>
  <c r="G12"/>
  <c r="G13"/>
  <c r="C6" l="1"/>
  <c r="C12"/>
  <c r="C2"/>
  <c r="C13"/>
  <c r="C11"/>
  <c r="F21" i="1"/>
  <c r="C8" i="3"/>
  <c r="C10"/>
  <c r="C7"/>
  <c r="C9"/>
  <c r="C5"/>
  <c r="G18"/>
  <c r="I18"/>
  <c r="I17"/>
  <c r="G17"/>
  <c r="C17" l="1"/>
  <c r="C18" s="1"/>
</calcChain>
</file>

<file path=xl/comments1.xml><?xml version="1.0" encoding="utf-8"?>
<comments xmlns="http://schemas.openxmlformats.org/spreadsheetml/2006/main">
  <authors>
    <author>Tuan</author>
  </authors>
  <commentList>
    <comment ref="C1" authorId="0">
      <text>
        <r>
          <rPr>
            <b/>
            <sz val="9"/>
            <color indexed="81"/>
            <rFont val="Segoe UI"/>
            <charset val="1"/>
          </rPr>
          <t>Tuan:</t>
        </r>
        <r>
          <rPr>
            <sz val="9"/>
            <color indexed="81"/>
            <rFont val="Segoe UI"/>
            <charset val="1"/>
          </rPr>
          <t xml:space="preserve">
du kannst für dich einen anderen Stichtag verwenden
</t>
        </r>
      </text>
    </comment>
    <comment ref="C3" authorId="0">
      <text>
        <r>
          <rPr>
            <b/>
            <sz val="9"/>
            <color indexed="81"/>
            <rFont val="Segoe UI"/>
            <charset val="1"/>
          </rPr>
          <t>Tuan:</t>
        </r>
        <r>
          <rPr>
            <sz val="9"/>
            <color indexed="81"/>
            <rFont val="Segoe UI"/>
            <charset val="1"/>
          </rPr>
          <t xml:space="preserve">
in diesen Felder keine Werte eintragen, sondern in die jeweiligen Datenblätter</t>
        </r>
      </text>
    </comment>
  </commentList>
</comments>
</file>

<file path=xl/sharedStrings.xml><?xml version="1.0" encoding="utf-8"?>
<sst xmlns="http://schemas.openxmlformats.org/spreadsheetml/2006/main" count="143" uniqueCount="111">
  <si>
    <t>Aktien</t>
  </si>
  <si>
    <t>Aktie</t>
  </si>
  <si>
    <t>Summe</t>
  </si>
  <si>
    <t>Zinsen</t>
  </si>
  <si>
    <t>Kaution</t>
  </si>
  <si>
    <t>Cash</t>
  </si>
  <si>
    <t>Nr.</t>
  </si>
  <si>
    <t>Crowdfunding</t>
  </si>
  <si>
    <t>Konto</t>
  </si>
  <si>
    <t>Vermögen</t>
  </si>
  <si>
    <t>Bausparer</t>
  </si>
  <si>
    <t>Schulden</t>
  </si>
  <si>
    <t>Sparbücher</t>
  </si>
  <si>
    <t>Gold&amp;Silber</t>
  </si>
  <si>
    <t>P2P Kredite</t>
  </si>
  <si>
    <t>Private Vorsorge/Lebensversicherung</t>
  </si>
  <si>
    <t>ETF/Fonds</t>
  </si>
  <si>
    <t>Nettovermöge</t>
  </si>
  <si>
    <t>Vermögenszuwachs in % im vgl z. Vorjahr</t>
  </si>
  <si>
    <t>Tagesgeld &amp; Festgeldkonten</t>
  </si>
  <si>
    <t>Konto 1</t>
  </si>
  <si>
    <t>Konto 2</t>
  </si>
  <si>
    <t>Konto 3</t>
  </si>
  <si>
    <t>Konto 4</t>
  </si>
  <si>
    <t>Konto 5</t>
  </si>
  <si>
    <t>Fonds/ETFs</t>
  </si>
  <si>
    <t>Fonds/ETFs 1</t>
  </si>
  <si>
    <t>Fonds/ETFs 2</t>
  </si>
  <si>
    <t>Fonds/ETFs 3</t>
  </si>
  <si>
    <t>Fonds/ETFs 4</t>
  </si>
  <si>
    <t>Fonds/ETFs 5</t>
  </si>
  <si>
    <t>Aktien 1</t>
  </si>
  <si>
    <t>Aktien 2</t>
  </si>
  <si>
    <t>Aktien 3</t>
  </si>
  <si>
    <t>Aktien 4</t>
  </si>
  <si>
    <t>Aktien 5</t>
  </si>
  <si>
    <t>Gold&amp;Silber 1</t>
  </si>
  <si>
    <t>Gold&amp;Silber 2</t>
  </si>
  <si>
    <t>Gold&amp;Silber 3</t>
  </si>
  <si>
    <t>Gold&amp;Silber 4</t>
  </si>
  <si>
    <t>Gold&amp;Silber 5</t>
  </si>
  <si>
    <t>Plattform 1</t>
  </si>
  <si>
    <t>Plattform 2</t>
  </si>
  <si>
    <t>Plattform 3</t>
  </si>
  <si>
    <t>P2P Kredit</t>
  </si>
  <si>
    <t>Plattform 4</t>
  </si>
  <si>
    <t>Plattform 5</t>
  </si>
  <si>
    <t>Private Vorsorge&amp;Lebensversicherung</t>
  </si>
  <si>
    <t>Private Vorsorge&amp;Lebensversicherung 1</t>
  </si>
  <si>
    <t>Private Vorsorge&amp;Lebensversicherung 2</t>
  </si>
  <si>
    <t>Private Vorsorge&amp;Lebensversicherung 3</t>
  </si>
  <si>
    <t>Private Vorsorge&amp;Lebensversicherung 4</t>
  </si>
  <si>
    <t>Private Vorsorge&amp;Lebensversicherung 5</t>
  </si>
  <si>
    <t>Immobilie</t>
  </si>
  <si>
    <t>Immobilie 1</t>
  </si>
  <si>
    <t>Immobilie 2</t>
  </si>
  <si>
    <t>Immobilie 3</t>
  </si>
  <si>
    <t>Immobilie 4</t>
  </si>
  <si>
    <t>Immobilie 5</t>
  </si>
  <si>
    <t>Schulden 1</t>
  </si>
  <si>
    <t>Schulden 2</t>
  </si>
  <si>
    <t>Schulden 3</t>
  </si>
  <si>
    <t>Schulden 4</t>
  </si>
  <si>
    <t>Schulden 5</t>
  </si>
  <si>
    <t>Anteil in % 31.12.2017</t>
  </si>
  <si>
    <t>Anteil in % 31.12.2018</t>
  </si>
  <si>
    <t>Anteil in % 31.12.2019</t>
  </si>
  <si>
    <t>Assetallokation</t>
  </si>
  <si>
    <t>Vermögen (ohne Immobilien)</t>
  </si>
  <si>
    <t>Risikoloser Anteil</t>
  </si>
  <si>
    <t>Risikobehafteter Anteil</t>
  </si>
  <si>
    <t>Anteil in % 31.12.2020</t>
  </si>
  <si>
    <t>z.B Dividende</t>
  </si>
  <si>
    <t>realisierter Gewinn</t>
  </si>
  <si>
    <t>Passives Einkommen/Zusatzeinkommen</t>
  </si>
  <si>
    <t>Kaution 2</t>
  </si>
  <si>
    <t>Kaution 3</t>
  </si>
  <si>
    <t>Kaution 4</t>
  </si>
  <si>
    <t>Kaution 5</t>
  </si>
  <si>
    <t>Vermögensaufstellung</t>
  </si>
  <si>
    <t>hinterlegte Kaution</t>
  </si>
  <si>
    <t>z.B 31.12.2017</t>
  </si>
  <si>
    <t>Anleihen/Zertifikate</t>
  </si>
  <si>
    <t>Anleihe/Zertifikate</t>
  </si>
  <si>
    <t>Anleihe /Zertifikate 1 Ablauf am xx.xx.xxx</t>
  </si>
  <si>
    <t>Anleihe /Zertifikate 2 Ablauf am xx.xx.xxx</t>
  </si>
  <si>
    <t>Anleihe /Zertifikate 3 Ablauf am xx.xx.xxx</t>
  </si>
  <si>
    <t>Anleihe /Zertifikate 4 Ablauf am xx.xx.xxx</t>
  </si>
  <si>
    <t>Anleihe /Zertifikate 5 Ablauf am xx.xx.xxx</t>
  </si>
  <si>
    <t>Projekt x Ablauf am xx.xx.xxxx</t>
  </si>
  <si>
    <t>Projekt y Ablauf am xx.xx.xxxx</t>
  </si>
  <si>
    <t>Die Werte stehen in deiner  Versicherungspolize, die du einmal im Jahr bekommst</t>
  </si>
  <si>
    <t>hinterlegte Kaution 1 z.b für Wohnung</t>
  </si>
  <si>
    <t>Mieteinnahmen</t>
  </si>
  <si>
    <t>Bausparer 1 gebunden bis xx.xx.xxxx</t>
  </si>
  <si>
    <t>Bausparer 2 gebunden bis xx.xx.xxxx</t>
  </si>
  <si>
    <t>Sparbuch 1 gebunden bis xx.xx.xxxx</t>
  </si>
  <si>
    <t>Sparbuch 2 gebunden bis xx.xx.xxxx</t>
  </si>
  <si>
    <t>Sparbuch 3 gebunden bis xx.xx.xxxx</t>
  </si>
  <si>
    <t>Sparbuch 4 gebunden bis xx.xx.xxxx</t>
  </si>
  <si>
    <t>Sparbuch 5 gebunden bis xx.xx.xxxx</t>
  </si>
  <si>
    <t>Bausparer 3 gebunden bis xx.xx.xxxx</t>
  </si>
  <si>
    <t>Bausparer 4 gebunden bis xx.xx.xxxx</t>
  </si>
  <si>
    <t>Bausparer 5 gebunden bis xx.xx.xxxx</t>
  </si>
  <si>
    <t>Hier könnte man noch spezifizieren, bei welcher Bank du das Sparbuch oder den Bausparer hast</t>
  </si>
  <si>
    <t>Nachdem du die Datenblätter bis 'Schulden' ausgefühlt hast, siehst du wie dein Vermögen zum Stichtag verteilt ist.</t>
  </si>
  <si>
    <t>1. Gehe Datenblatt für Datenblatt durch und trage deine Werte ein.</t>
  </si>
  <si>
    <t>2. Damit es übersichtlicher ist, kannst du die Datenblätter oder Tabellen löschen, die du nicht benötigst.</t>
  </si>
  <si>
    <t>4. Im Datenblatt 'passives Einkommen' kannst du deine Zinsen und Dividende eintragen. Wenn dein passives Einkommen deine Kosten deckt, dann glückwunsch. Du hast die finanzielle Sicherheit erreicht ;-) Viel Spaß mit der Excelliste</t>
  </si>
  <si>
    <t>Info: Bis auf die Position "Cash" sind die Felder mit Formeln hinterlegt, daher die Werte in die jeweiligen Datenblätter (z.B Tagesgeld &amp;Festgeldkonten etc.)  eintragen ;-)</t>
  </si>
  <si>
    <t>3. Nachdem du die Datenblätter bis 'Schulden' ausgefüllt hast, siehst du wie dein Vermögen zum Stichtag verteilt ist.</t>
  </si>
</sst>
</file>

<file path=xl/styles.xml><?xml version="1.0" encoding="utf-8"?>
<styleSheet xmlns="http://schemas.openxmlformats.org/spreadsheetml/2006/main">
  <numFmts count="3">
    <numFmt numFmtId="164" formatCode="0.0000%"/>
    <numFmt numFmtId="165" formatCode="#,##0.00\ &quot;€&quot;"/>
    <numFmt numFmtId="166" formatCode="&quot;€&quot;\ #,##0.00"/>
  </numFmts>
  <fonts count="12">
    <font>
      <sz val="11"/>
      <color rgb="FF000000"/>
      <name val="Calibri"/>
    </font>
    <font>
      <b/>
      <sz val="10"/>
      <color rgb="FF000000"/>
      <name val="Tahoma"/>
    </font>
    <font>
      <sz val="10"/>
      <color rgb="FF000000"/>
      <name val="Tahoma"/>
    </font>
    <font>
      <b/>
      <sz val="11"/>
      <color rgb="FF000000"/>
      <name val="Calibri"/>
    </font>
    <font>
      <sz val="10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Tahoma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22"/>
      <color rgb="FF000000"/>
      <name val="Calibri"/>
      <family val="2"/>
    </font>
    <font>
      <sz val="2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86A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 applyProtection="1">
      <alignment horizontal="center"/>
      <protection locked="0" hidden="1"/>
    </xf>
    <xf numFmtId="166" fontId="0" fillId="0" borderId="2" xfId="0" applyNumberFormat="1" applyBorder="1"/>
    <xf numFmtId="0" fontId="1" fillId="2" borderId="4" xfId="0" applyFont="1" applyFill="1" applyBorder="1" applyAlignment="1" applyProtection="1">
      <alignment horizontal="center"/>
      <protection locked="0" hidden="1"/>
    </xf>
    <xf numFmtId="0" fontId="2" fillId="5" borderId="3" xfId="0" applyFont="1" applyFill="1" applyBorder="1" applyAlignment="1" applyProtection="1">
      <alignment horizontal="center"/>
      <protection hidden="1"/>
    </xf>
    <xf numFmtId="166" fontId="0" fillId="0" borderId="3" xfId="0" applyNumberFormat="1" applyBorder="1"/>
    <xf numFmtId="0" fontId="4" fillId="5" borderId="3" xfId="0" applyFont="1" applyFill="1" applyBorder="1" applyAlignment="1" applyProtection="1">
      <alignment horizontal="center"/>
      <protection locked="0" hidden="1"/>
    </xf>
    <xf numFmtId="0" fontId="2" fillId="5" borderId="3" xfId="0" applyFont="1" applyFill="1" applyBorder="1" applyAlignment="1" applyProtection="1">
      <alignment horizontal="center"/>
      <protection locked="0" hidden="1"/>
    </xf>
    <xf numFmtId="0" fontId="1" fillId="2" borderId="3" xfId="0" applyFont="1" applyFill="1" applyBorder="1" applyAlignment="1" applyProtection="1">
      <alignment horizontal="center"/>
      <protection locked="0" hidden="1"/>
    </xf>
    <xf numFmtId="0" fontId="2" fillId="6" borderId="3" xfId="0" applyFont="1" applyFill="1" applyBorder="1" applyAlignment="1" applyProtection="1">
      <alignment horizontal="center"/>
      <protection locked="0" hidden="1"/>
    </xf>
    <xf numFmtId="0" fontId="2" fillId="7" borderId="3" xfId="0" applyFont="1" applyFill="1" applyBorder="1" applyAlignment="1" applyProtection="1">
      <alignment horizontal="center"/>
      <protection locked="0" hidden="1"/>
    </xf>
    <xf numFmtId="0" fontId="2" fillId="9" borderId="3" xfId="0" applyFont="1" applyFill="1" applyBorder="1" applyAlignment="1" applyProtection="1">
      <alignment horizontal="center"/>
      <protection locked="0" hidden="1"/>
    </xf>
    <xf numFmtId="0" fontId="2" fillId="4" borderId="3" xfId="0" applyFont="1" applyFill="1" applyBorder="1" applyAlignment="1" applyProtection="1">
      <alignment horizontal="center"/>
      <protection locked="0" hidden="1"/>
    </xf>
    <xf numFmtId="0" fontId="2" fillId="10" borderId="3" xfId="0" applyFont="1" applyFill="1" applyBorder="1" applyAlignment="1" applyProtection="1">
      <alignment horizontal="center"/>
      <protection locked="0" hidden="1"/>
    </xf>
    <xf numFmtId="0" fontId="5" fillId="0" borderId="3" xfId="0" applyFont="1" applyBorder="1" applyAlignment="1">
      <alignment horizontal="center"/>
    </xf>
    <xf numFmtId="0" fontId="0" fillId="0" borderId="3" xfId="0" applyBorder="1"/>
    <xf numFmtId="166" fontId="2" fillId="2" borderId="3" xfId="0" applyNumberFormat="1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7" fillId="2" borderId="3" xfId="0" applyFont="1" applyFill="1" applyBorder="1" applyAlignment="1" applyProtection="1">
      <alignment horizontal="center"/>
      <protection locked="0" hidden="1"/>
    </xf>
    <xf numFmtId="166" fontId="3" fillId="0" borderId="3" xfId="0" applyNumberFormat="1" applyFont="1" applyBorder="1"/>
    <xf numFmtId="0" fontId="1" fillId="3" borderId="3" xfId="0" applyFont="1" applyFill="1" applyBorder="1" applyAlignment="1" applyProtection="1">
      <alignment horizontal="center"/>
      <protection locked="0" hidden="1"/>
    </xf>
    <xf numFmtId="166" fontId="3" fillId="3" borderId="3" xfId="0" applyNumberFormat="1" applyFont="1" applyFill="1" applyBorder="1"/>
    <xf numFmtId="10" fontId="0" fillId="0" borderId="3" xfId="0" applyNumberFormat="1" applyBorder="1"/>
    <xf numFmtId="0" fontId="6" fillId="3" borderId="5" xfId="0" applyFont="1" applyFill="1" applyBorder="1"/>
    <xf numFmtId="14" fontId="6" fillId="3" borderId="5" xfId="0" applyNumberFormat="1" applyFont="1" applyFill="1" applyBorder="1"/>
    <xf numFmtId="0" fontId="5" fillId="0" borderId="5" xfId="0" applyFont="1" applyBorder="1"/>
    <xf numFmtId="0" fontId="0" fillId="0" borderId="5" xfId="0" applyBorder="1"/>
    <xf numFmtId="166" fontId="0" fillId="0" borderId="5" xfId="0" applyNumberFormat="1" applyBorder="1"/>
    <xf numFmtId="0" fontId="3" fillId="3" borderId="5" xfId="0" applyFont="1" applyFill="1" applyBorder="1"/>
    <xf numFmtId="0" fontId="0" fillId="3" borderId="5" xfId="0" applyFill="1" applyBorder="1"/>
    <xf numFmtId="166" fontId="0" fillId="3" borderId="5" xfId="0" applyNumberFormat="1" applyFill="1" applyBorder="1"/>
    <xf numFmtId="166" fontId="0" fillId="0" borderId="6" xfId="0" applyNumberFormat="1" applyBorder="1"/>
    <xf numFmtId="0" fontId="6" fillId="0" borderId="5" xfId="0" applyFont="1" applyBorder="1"/>
    <xf numFmtId="166" fontId="6" fillId="0" borderId="5" xfId="0" applyNumberFormat="1" applyFont="1" applyBorder="1"/>
    <xf numFmtId="14" fontId="6" fillId="0" borderId="5" xfId="0" applyNumberFormat="1" applyFont="1" applyBorder="1"/>
    <xf numFmtId="166" fontId="0" fillId="0" borderId="7" xfId="0" applyNumberFormat="1" applyBorder="1"/>
    <xf numFmtId="166" fontId="6" fillId="3" borderId="5" xfId="0" applyNumberFormat="1" applyFont="1" applyFill="1" applyBorder="1"/>
    <xf numFmtId="164" fontId="6" fillId="0" borderId="5" xfId="0" applyNumberFormat="1" applyFont="1" applyBorder="1"/>
    <xf numFmtId="164" fontId="0" fillId="0" borderId="5" xfId="0" applyNumberFormat="1" applyBorder="1"/>
    <xf numFmtId="0" fontId="0" fillId="8" borderId="5" xfId="0" applyFill="1" applyBorder="1"/>
    <xf numFmtId="0" fontId="6" fillId="0" borderId="9" xfId="0" applyFont="1" applyBorder="1"/>
    <xf numFmtId="164" fontId="0" fillId="0" borderId="9" xfId="0" applyNumberFormat="1" applyBorder="1"/>
    <xf numFmtId="0" fontId="0" fillId="0" borderId="9" xfId="0" applyBorder="1"/>
    <xf numFmtId="166" fontId="6" fillId="0" borderId="9" xfId="0" applyNumberFormat="1" applyFont="1" applyBorder="1"/>
    <xf numFmtId="14" fontId="6" fillId="0" borderId="8" xfId="0" applyNumberFormat="1" applyFont="1" applyBorder="1"/>
    <xf numFmtId="166" fontId="0" fillId="0" borderId="8" xfId="0" applyNumberFormat="1" applyBorder="1"/>
    <xf numFmtId="0" fontId="0" fillId="0" borderId="8" xfId="0" applyBorder="1"/>
    <xf numFmtId="166" fontId="6" fillId="0" borderId="8" xfId="0" applyNumberFormat="1" applyFont="1" applyBorder="1"/>
    <xf numFmtId="0" fontId="5" fillId="0" borderId="8" xfId="0" applyFont="1" applyBorder="1"/>
    <xf numFmtId="0" fontId="1" fillId="2" borderId="3" xfId="0" applyFont="1" applyFill="1" applyBorder="1" applyAlignment="1" applyProtection="1">
      <alignment horizontal="center"/>
      <protection hidden="1"/>
    </xf>
    <xf numFmtId="14" fontId="6" fillId="0" borderId="3" xfId="0" applyNumberFormat="1" applyFont="1" applyBorder="1"/>
    <xf numFmtId="0" fontId="10" fillId="0" borderId="0" xfId="0" applyFont="1"/>
    <xf numFmtId="0" fontId="1" fillId="2" borderId="3" xfId="0" applyFont="1" applyFill="1" applyBorder="1" applyAlignment="1" applyProtection="1">
      <alignment horizontal="center"/>
      <protection locked="0"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08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b="1"/>
              <a:t>Vermögensentwicklung</a:t>
            </a:r>
          </a:p>
        </c:rich>
      </c:tx>
      <c:layout>
        <c:manualLayout>
          <c:xMode val="edge"/>
          <c:yMode val="edge"/>
          <c:x val="0.38436981790721247"/>
          <c:y val="1.6530802775482741E-2"/>
        </c:manualLayout>
      </c:layout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Vermögensbilanz!$C$1:$F$1</c:f>
              <c:strCache>
                <c:ptCount val="4"/>
                <c:pt idx="0">
                  <c:v>z.B 31.12.2017</c:v>
                </c:pt>
                <c:pt idx="1">
                  <c:v>31.12.2018</c:v>
                </c:pt>
                <c:pt idx="2">
                  <c:v>31.12.2019</c:v>
                </c:pt>
                <c:pt idx="3">
                  <c:v>31.12.2020</c:v>
                </c:pt>
              </c:strCache>
            </c:strRef>
          </c:cat>
          <c:val>
            <c:numRef>
              <c:f>Vermögensbilanz!$C$20:$F$20</c:f>
              <c:numCache>
                <c:formatCode>"€"\ #,##0.00</c:formatCode>
                <c:ptCount val="4"/>
                <c:pt idx="0">
                  <c:v>65543</c:v>
                </c:pt>
                <c:pt idx="1">
                  <c:v>230000</c:v>
                </c:pt>
                <c:pt idx="2">
                  <c:v>400000</c:v>
                </c:pt>
                <c:pt idx="3">
                  <c:v>450000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9D-4563-8A54-99E25013E727}"/>
            </c:ext>
          </c:extLst>
        </c:ser>
        <c:dLbls/>
        <c:marker val="1"/>
        <c:axId val="35859840"/>
        <c:axId val="35869824"/>
      </c:lineChart>
      <c:catAx>
        <c:axId val="3585984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69824"/>
        <c:crosses val="autoZero"/>
        <c:auto val="1"/>
        <c:lblAlgn val="ctr"/>
        <c:lblOffset val="100"/>
        <c:noMultiLvlLbl val="1"/>
      </c:catAx>
      <c:valAx>
        <c:axId val="358698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85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Assetallocation am 31.12.2017</a:t>
            </a:r>
          </a:p>
        </c:rich>
      </c:tx>
      <c:layout>
        <c:manualLayout>
          <c:xMode val="edge"/>
          <c:yMode val="edge"/>
          <c:x val="0.12716771267496016"/>
          <c:y val="2.1589784461985125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4F-48BD-8133-2F8338672971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4F-48BD-8133-2F8338672971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4F-48BD-8133-2F8338672971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4F-48BD-8133-2F8338672971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4F-48BD-8133-2F8338672971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4F-48BD-8133-2F8338672971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34F-48BD-8133-2F8338672971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34F-48BD-8133-2F8338672971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34F-48BD-8133-2F8338672971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34F-48BD-8133-2F8338672971}"/>
              </c:ext>
            </c:extLst>
          </c:dPt>
          <c:dPt>
            <c:idx val="1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34F-48BD-8133-2F8338672971}"/>
              </c:ext>
            </c:extLst>
          </c:dPt>
          <c:dPt>
            <c:idx val="11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34F-48BD-8133-2F833867297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Assetallokation!$A$2:$A$13</c:f>
              <c:strCache>
                <c:ptCount val="12"/>
                <c:pt idx="0">
                  <c:v>Cash</c:v>
                </c:pt>
                <c:pt idx="1">
                  <c:v>Tagesgeld &amp; Festgeldkonten</c:v>
                </c:pt>
                <c:pt idx="2">
                  <c:v>Sparbücher</c:v>
                </c:pt>
                <c:pt idx="3">
                  <c:v>Bausparer</c:v>
                </c:pt>
                <c:pt idx="4">
                  <c:v>Anleihe/Zertifikate</c:v>
                </c:pt>
                <c:pt idx="5">
                  <c:v>ETF/Fonds</c:v>
                </c:pt>
                <c:pt idx="6">
                  <c:v>Aktie</c:v>
                </c:pt>
                <c:pt idx="7">
                  <c:v>Gold&amp;Silber</c:v>
                </c:pt>
                <c:pt idx="8">
                  <c:v>Crowdfunding</c:v>
                </c:pt>
                <c:pt idx="9">
                  <c:v>P2P Kredite</c:v>
                </c:pt>
                <c:pt idx="10">
                  <c:v>Private Vorsorge/Lebensversicherung</c:v>
                </c:pt>
                <c:pt idx="11">
                  <c:v>hinterlegte Kaution</c:v>
                </c:pt>
              </c:strCache>
            </c:strRef>
          </c:cat>
          <c:val>
            <c:numRef>
              <c:f>Assetallokation!$C$2:$C$13</c:f>
              <c:numCache>
                <c:formatCode>0.0000%</c:formatCode>
                <c:ptCount val="12"/>
                <c:pt idx="0">
                  <c:v>1.1690027237763463E-3</c:v>
                </c:pt>
                <c:pt idx="1">
                  <c:v>0.11740294354885847</c:v>
                </c:pt>
                <c:pt idx="2">
                  <c:v>0.21860350934617678</c:v>
                </c:pt>
                <c:pt idx="3">
                  <c:v>1.4028032685316157E-2</c:v>
                </c:pt>
                <c:pt idx="4">
                  <c:v>0.14028032685316158</c:v>
                </c:pt>
                <c:pt idx="5">
                  <c:v>0.18704043580421542</c:v>
                </c:pt>
                <c:pt idx="6">
                  <c:v>0.14028032685316158</c:v>
                </c:pt>
                <c:pt idx="7">
                  <c:v>1.5197035409092504E-2</c:v>
                </c:pt>
                <c:pt idx="8">
                  <c:v>1.0521024513987117E-2</c:v>
                </c:pt>
                <c:pt idx="9">
                  <c:v>1.5197035409092504E-2</c:v>
                </c:pt>
                <c:pt idx="10">
                  <c:v>9.3520217902107711E-2</c:v>
                </c:pt>
                <c:pt idx="11">
                  <c:v>4.6760108951053855E-2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C-4A2B-924F-8F302217C7C4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18124411495262"/>
          <c:y val="0"/>
          <c:w val="0.30329730348825484"/>
          <c:h val="1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469726</xdr:colOff>
      <xdr:row>1</xdr:row>
      <xdr:rowOff>156577</xdr:rowOff>
    </xdr:from>
    <xdr:to>
      <xdr:col>12</xdr:col>
      <xdr:colOff>1189974</xdr:colOff>
      <xdr:row>18</xdr:row>
      <xdr:rowOff>35491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66848845-1108-495F-B117-D02FB1188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114300</xdr:colOff>
      <xdr:row>3</xdr:row>
      <xdr:rowOff>99060</xdr:rowOff>
    </xdr:from>
    <xdr:ext cx="1844040" cy="60901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1AE72998-FE4D-4467-B512-B224C8392D5E}"/>
            </a:ext>
          </a:extLst>
        </xdr:cNvPr>
        <xdr:cNvSpPr txBox="1"/>
      </xdr:nvSpPr>
      <xdr:spPr>
        <a:xfrm>
          <a:off x="5151120" y="647700"/>
          <a:ext cx="1844040" cy="60901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AT" sz="1100"/>
            <a:t>einfach den Wert deines Kontos zum jeweiligen Stichtag</a:t>
          </a:r>
          <a:r>
            <a:rPr lang="de-AT" sz="1100" baseline="0"/>
            <a:t> eintragen</a:t>
          </a:r>
          <a:endParaRPr lang="de-AT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155862</xdr:rowOff>
    </xdr:from>
    <xdr:to>
      <xdr:col>3</xdr:col>
      <xdr:colOff>245918</xdr:colOff>
      <xdr:row>39</xdr:row>
      <xdr:rowOff>83127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xmlns="" id="{06B48883-936F-4EFC-9BF1-1AA0E4F5D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rgb="FFFFFF00"/>
  </sheetPr>
  <dimension ref="A1:M31"/>
  <sheetViews>
    <sheetView tabSelected="1" zoomScale="73" zoomScaleNormal="73" workbookViewId="0">
      <selection activeCell="F31" sqref="F31"/>
    </sheetView>
  </sheetViews>
  <sheetFormatPr baseColWidth="10" defaultColWidth="11" defaultRowHeight="15"/>
  <cols>
    <col min="1" max="1" width="7.7109375" bestFit="1" customWidth="1"/>
    <col min="2" max="2" width="52.140625" customWidth="1"/>
    <col min="3" max="3" width="15.42578125" bestFit="1" customWidth="1"/>
    <col min="4" max="4" width="14" bestFit="1" customWidth="1"/>
    <col min="5" max="5" width="15.42578125" bestFit="1" customWidth="1"/>
    <col min="6" max="8" width="13.140625" bestFit="1" customWidth="1"/>
    <col min="9" max="9" width="13.7109375" bestFit="1" customWidth="1"/>
    <col min="10" max="10" width="15.5703125" bestFit="1" customWidth="1"/>
    <col min="11" max="11" width="14" bestFit="1" customWidth="1"/>
    <col min="12" max="12" width="12.28515625" bestFit="1" customWidth="1"/>
    <col min="13" max="13" width="28.28515625" bestFit="1" customWidth="1"/>
    <col min="14" max="14" width="12.7109375" bestFit="1" customWidth="1"/>
    <col min="15" max="15" width="11" bestFit="1" customWidth="1"/>
  </cols>
  <sheetData>
    <row r="1" spans="1:12" ht="15.75" thickBot="1">
      <c r="A1" s="54" t="s">
        <v>6</v>
      </c>
      <c r="B1" s="54" t="s">
        <v>79</v>
      </c>
      <c r="C1" s="55" t="s">
        <v>81</v>
      </c>
      <c r="D1" s="55">
        <v>43465</v>
      </c>
      <c r="E1" s="55">
        <v>43830</v>
      </c>
      <c r="F1" s="55">
        <v>44196</v>
      </c>
    </row>
    <row r="2" spans="1:12" ht="15.75" thickBot="1">
      <c r="A2" s="58">
        <v>0</v>
      </c>
      <c r="B2" s="9" t="s">
        <v>5</v>
      </c>
      <c r="C2" s="10">
        <v>100</v>
      </c>
      <c r="D2" s="10">
        <v>0</v>
      </c>
      <c r="E2" s="10">
        <v>0</v>
      </c>
      <c r="F2" s="10">
        <v>0</v>
      </c>
    </row>
    <row r="3" spans="1:12" ht="15.75" thickBot="1">
      <c r="A3" s="58"/>
      <c r="B3" s="11" t="s">
        <v>19</v>
      </c>
      <c r="C3" s="10">
        <f>'Tagesgeld &amp; Festgeldkonten'!B8</f>
        <v>10043</v>
      </c>
      <c r="D3" s="10">
        <f>'Tagesgeld &amp; Festgeldkonten'!C8</f>
        <v>10000</v>
      </c>
      <c r="E3" s="10">
        <f>'Tagesgeld &amp; Festgeldkonten'!D8</f>
        <v>400000</v>
      </c>
      <c r="F3" s="10">
        <f>'Tagesgeld &amp; Festgeldkonten'!E8</f>
        <v>450000</v>
      </c>
      <c r="K3" s="2"/>
      <c r="L3" s="2"/>
    </row>
    <row r="4" spans="1:12" ht="15.75" thickBot="1">
      <c r="A4" s="58"/>
      <c r="B4" s="12" t="s">
        <v>12</v>
      </c>
      <c r="C4" s="10">
        <f>'Sparbücher &amp; Bausparer'!B8</f>
        <v>18700</v>
      </c>
      <c r="D4" s="10">
        <f>'Sparbücher &amp; Bausparer'!C8</f>
        <v>100000</v>
      </c>
      <c r="E4" s="10">
        <f>'Sparbücher &amp; Bausparer'!D8</f>
        <v>0</v>
      </c>
      <c r="F4" s="10">
        <f>'Sparbücher &amp; Bausparer'!E8</f>
        <v>0</v>
      </c>
    </row>
    <row r="5" spans="1:12" ht="15.75" thickBot="1">
      <c r="A5" s="58"/>
      <c r="B5" s="12" t="s">
        <v>10</v>
      </c>
      <c r="C5" s="10">
        <f>'Sparbücher &amp; Bausparer'!B20</f>
        <v>1200</v>
      </c>
      <c r="D5" s="10">
        <f>'Sparbücher &amp; Bausparer'!C20</f>
        <v>0</v>
      </c>
      <c r="E5" s="10">
        <f>'Sparbücher &amp; Bausparer'!D20</f>
        <v>0</v>
      </c>
      <c r="F5" s="10">
        <f>'Sparbücher &amp; Bausparer'!E20</f>
        <v>0</v>
      </c>
    </row>
    <row r="6" spans="1:12" ht="15.75" thickBot="1">
      <c r="A6" s="57">
        <v>1</v>
      </c>
      <c r="B6" s="14" t="s">
        <v>83</v>
      </c>
      <c r="C6" s="10">
        <f>'Anleihe &amp; Zertifikate'!B8</f>
        <v>12000</v>
      </c>
      <c r="D6" s="10">
        <f>'Anleihe &amp; Zertifikate'!C8</f>
        <v>10000</v>
      </c>
      <c r="E6" s="10">
        <f>'Anleihe &amp; Zertifikate'!D8</f>
        <v>0</v>
      </c>
      <c r="F6" s="10">
        <f>'Anleihe &amp; Zertifikate'!E8</f>
        <v>0</v>
      </c>
    </row>
    <row r="7" spans="1:12" ht="15.75" thickBot="1">
      <c r="A7" s="57"/>
      <c r="B7" s="14" t="s">
        <v>16</v>
      </c>
      <c r="C7" s="10">
        <f>'Fonds&amp;ETFs'!B8</f>
        <v>16000</v>
      </c>
      <c r="D7" s="10">
        <f>'Fonds&amp;ETFs'!C8</f>
        <v>10000</v>
      </c>
      <c r="E7" s="10">
        <f>'Fonds&amp;ETFs'!D8</f>
        <v>0</v>
      </c>
      <c r="F7" s="10">
        <f>'Fonds&amp;ETFs'!E8</f>
        <v>0</v>
      </c>
    </row>
    <row r="8" spans="1:12" ht="15.75" thickBot="1">
      <c r="A8" s="57"/>
      <c r="B8" s="14" t="s">
        <v>1</v>
      </c>
      <c r="C8" s="10">
        <f>Aktien!B8</f>
        <v>12000</v>
      </c>
      <c r="D8" s="10">
        <f>Aktien!C8</f>
        <v>100000</v>
      </c>
      <c r="E8" s="10">
        <f>Aktien!D8</f>
        <v>0</v>
      </c>
      <c r="F8" s="10">
        <f>Aktien!E8</f>
        <v>0</v>
      </c>
    </row>
    <row r="9" spans="1:12" ht="15.75" thickBot="1">
      <c r="A9" s="13">
        <v>2</v>
      </c>
      <c r="B9" s="15" t="s">
        <v>13</v>
      </c>
      <c r="C9" s="10">
        <f>'Gold&amp;Silber'!B8</f>
        <v>1300</v>
      </c>
      <c r="D9" s="10">
        <f>'Gold&amp;Silber'!C8</f>
        <v>0</v>
      </c>
      <c r="E9" s="10">
        <f>'Gold&amp;Silber'!D8</f>
        <v>0</v>
      </c>
      <c r="F9" s="10">
        <f>'Gold&amp;Silber'!E8</f>
        <v>0</v>
      </c>
    </row>
    <row r="10" spans="1:12" ht="15.75" thickBot="1">
      <c r="A10" s="57">
        <v>3</v>
      </c>
      <c r="B10" s="16" t="s">
        <v>7</v>
      </c>
      <c r="C10" s="10">
        <f>'Crowdfunding&amp;P2P Kredite'!B22</f>
        <v>900</v>
      </c>
      <c r="D10" s="10">
        <f>'Crowdfunding&amp;P2P Kredite'!C22</f>
        <v>0</v>
      </c>
      <c r="E10" s="10">
        <f>'Crowdfunding&amp;P2P Kredite'!D22</f>
        <v>0</v>
      </c>
      <c r="F10" s="10">
        <f>'Crowdfunding&amp;P2P Kredite'!E22</f>
        <v>0</v>
      </c>
    </row>
    <row r="11" spans="1:12" ht="15.75" thickBot="1">
      <c r="A11" s="57"/>
      <c r="B11" s="16" t="s">
        <v>14</v>
      </c>
      <c r="C11" s="10">
        <f>'Crowdfunding&amp;P2P Kredite'!B37</f>
        <v>1300</v>
      </c>
      <c r="D11" s="10">
        <f>'Crowdfunding&amp;P2P Kredite'!C37</f>
        <v>0</v>
      </c>
      <c r="E11" s="10">
        <f>'Crowdfunding&amp;P2P Kredite'!D37</f>
        <v>0</v>
      </c>
      <c r="F11" s="10">
        <f>'Crowdfunding&amp;P2P Kredite'!E37</f>
        <v>0</v>
      </c>
    </row>
    <row r="12" spans="1:12" ht="15.75" thickBot="1">
      <c r="A12" s="13">
        <v>4</v>
      </c>
      <c r="B12" s="17" t="s">
        <v>15</v>
      </c>
      <c r="C12" s="10">
        <f>'Private Vorsorge&amp;LV'!B8</f>
        <v>8000</v>
      </c>
      <c r="D12" s="10">
        <f>'Private Vorsorge&amp;LV'!C8</f>
        <v>0</v>
      </c>
      <c r="E12" s="10">
        <f>'Private Vorsorge&amp;LV'!D8</f>
        <v>0</v>
      </c>
      <c r="F12" s="10">
        <f>'Private Vorsorge&amp;LV'!E8</f>
        <v>0</v>
      </c>
    </row>
    <row r="13" spans="1:12" ht="15.75" thickBot="1">
      <c r="A13" s="13">
        <v>5</v>
      </c>
      <c r="B13" s="18" t="s">
        <v>80</v>
      </c>
      <c r="C13" s="10">
        <f>Kaution!B8</f>
        <v>4000</v>
      </c>
      <c r="D13" s="10">
        <f>Kaution!C8</f>
        <v>0</v>
      </c>
      <c r="E13" s="10">
        <f>Kaution!D8</f>
        <v>0</v>
      </c>
      <c r="F13" s="10">
        <f>Kaution!E8</f>
        <v>0</v>
      </c>
    </row>
    <row r="14" spans="1:12" ht="15.75" thickBot="1">
      <c r="A14" s="13">
        <v>6</v>
      </c>
      <c r="B14" s="19" t="s">
        <v>53</v>
      </c>
      <c r="C14" s="10">
        <f>Immobilie!B8</f>
        <v>380000</v>
      </c>
      <c r="D14" s="10">
        <f>Immobilie!C8</f>
        <v>0</v>
      </c>
      <c r="E14" s="10">
        <f>Immobilie!D8</f>
        <v>0</v>
      </c>
      <c r="F14" s="10">
        <f>Immobilie!E8</f>
        <v>0</v>
      </c>
    </row>
    <row r="15" spans="1:12" ht="15.75" thickBot="1">
      <c r="A15" s="13"/>
      <c r="B15" s="20"/>
      <c r="C15" s="21"/>
      <c r="D15" s="10"/>
      <c r="E15" s="10"/>
      <c r="F15" s="10"/>
    </row>
    <row r="16" spans="1:12" ht="15.75" thickBot="1">
      <c r="A16" s="13"/>
      <c r="B16" s="20"/>
      <c r="C16" s="10"/>
      <c r="D16" s="10"/>
      <c r="E16" s="10"/>
      <c r="F16" s="10"/>
    </row>
    <row r="17" spans="1:13" ht="15.75" thickBot="1">
      <c r="A17" s="13"/>
      <c r="B17" s="22"/>
      <c r="C17" s="10"/>
      <c r="D17" s="10"/>
      <c r="E17" s="10"/>
      <c r="F17" s="10"/>
    </row>
    <row r="18" spans="1:13" ht="15.75" thickBot="1">
      <c r="A18" s="13"/>
      <c r="B18" s="23" t="s">
        <v>9</v>
      </c>
      <c r="C18" s="24">
        <f>SUM(C2:C17)</f>
        <v>465543</v>
      </c>
      <c r="D18" s="24">
        <f>SUM(D2:D17)</f>
        <v>230000</v>
      </c>
      <c r="E18" s="24">
        <f>SUM(E2:E17)</f>
        <v>400000</v>
      </c>
      <c r="F18" s="24">
        <f>SUM(F2:F17)</f>
        <v>450000</v>
      </c>
    </row>
    <row r="19" spans="1:13" ht="15.75" thickBot="1">
      <c r="A19" s="13"/>
      <c r="B19" s="13" t="s">
        <v>11</v>
      </c>
      <c r="C19" s="24">
        <f>Schulden!B8</f>
        <v>400000</v>
      </c>
      <c r="D19" s="24">
        <f>Schulden!C8</f>
        <v>0</v>
      </c>
      <c r="E19" s="24">
        <f>Schulden!D8</f>
        <v>0</v>
      </c>
      <c r="F19" s="24">
        <f>Schulden!E8</f>
        <v>0</v>
      </c>
    </row>
    <row r="20" spans="1:13" ht="15.75" thickBot="1">
      <c r="A20" s="13"/>
      <c r="B20" s="25" t="s">
        <v>17</v>
      </c>
      <c r="C20" s="26">
        <f>C18-C19</f>
        <v>65543</v>
      </c>
      <c r="D20" s="26">
        <f t="shared" ref="D20:F20" si="0">D18-D19</f>
        <v>230000</v>
      </c>
      <c r="E20" s="26">
        <f t="shared" si="0"/>
        <v>400000</v>
      </c>
      <c r="F20" s="26">
        <f t="shared" si="0"/>
        <v>450000</v>
      </c>
    </row>
    <row r="21" spans="1:13" ht="15.75" thickBot="1">
      <c r="A21" s="13"/>
      <c r="B21" s="13" t="s">
        <v>18</v>
      </c>
      <c r="C21" s="20"/>
      <c r="D21" s="27">
        <f>((D20/C20)-1)</f>
        <v>2.5091466670735243</v>
      </c>
      <c r="E21" s="27">
        <f t="shared" ref="E21:F21" si="1">((E20/D20)-1)</f>
        <v>0.73913043478260865</v>
      </c>
      <c r="F21" s="27">
        <f t="shared" si="1"/>
        <v>0.125</v>
      </c>
    </row>
    <row r="22" spans="1:13">
      <c r="A22" s="6"/>
      <c r="B22" s="8"/>
    </row>
    <row r="25" spans="1:13" ht="28.5">
      <c r="B25" s="56" t="s">
        <v>109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28.5">
      <c r="B26" s="59" t="s">
        <v>106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ht="28.5">
      <c r="B27" s="59" t="s">
        <v>107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ht="28.5">
      <c r="B28" s="59" t="s">
        <v>110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3" ht="90.75" customHeight="1">
      <c r="B29" s="60" t="s">
        <v>108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3">
      <c r="B30" s="4"/>
    </row>
    <row r="31" spans="1:13">
      <c r="A31" s="4"/>
    </row>
  </sheetData>
  <sheetProtection selectLockedCells="1" selectUnlockedCells="1"/>
  <mergeCells count="4">
    <mergeCell ref="A10:A11"/>
    <mergeCell ref="A2:A5"/>
    <mergeCell ref="A6:A8"/>
    <mergeCell ref="B29:M29"/>
  </mergeCells>
  <pageMargins left="0.69972223043441772" right="0.69972223043441772" top="0.78694444894790649" bottom="0.78694444894790649" header="0.30000001192092896" footer="0.3000000119209289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6">
    <tabColor rgb="FF00B0F0"/>
  </sheetPr>
  <dimension ref="A1:E8"/>
  <sheetViews>
    <sheetView zoomScaleNormal="100" workbookViewId="0">
      <selection activeCell="G13" sqref="G13"/>
    </sheetView>
  </sheetViews>
  <sheetFormatPr baseColWidth="10" defaultColWidth="11" defaultRowHeight="15"/>
  <cols>
    <col min="2" max="3" width="11" bestFit="1" customWidth="1"/>
    <col min="4" max="5" width="11.42578125" bestFit="1" customWidth="1"/>
  </cols>
  <sheetData>
    <row r="1" spans="1:5">
      <c r="A1" s="28" t="s">
        <v>8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20</v>
      </c>
      <c r="B2" s="32">
        <v>5003</v>
      </c>
      <c r="C2" s="32">
        <v>10000</v>
      </c>
      <c r="D2" s="32"/>
      <c r="E2" s="32"/>
    </row>
    <row r="3" spans="1:5">
      <c r="A3" s="30" t="s">
        <v>21</v>
      </c>
      <c r="B3" s="32">
        <v>40</v>
      </c>
      <c r="C3" s="32"/>
      <c r="D3" s="32">
        <v>400000</v>
      </c>
      <c r="E3" s="32"/>
    </row>
    <row r="4" spans="1:5">
      <c r="A4" s="30" t="s">
        <v>22</v>
      </c>
      <c r="B4" s="32">
        <v>5000</v>
      </c>
      <c r="C4" s="32"/>
      <c r="D4" s="32"/>
      <c r="E4" s="32">
        <v>450000</v>
      </c>
    </row>
    <row r="5" spans="1:5">
      <c r="A5" s="30" t="s">
        <v>23</v>
      </c>
      <c r="B5" s="32">
        <v>0</v>
      </c>
      <c r="C5" s="32"/>
      <c r="D5" s="32"/>
      <c r="E5" s="32"/>
    </row>
    <row r="6" spans="1:5">
      <c r="A6" s="30" t="s">
        <v>24</v>
      </c>
      <c r="B6" s="32">
        <v>0</v>
      </c>
      <c r="C6" s="32">
        <v>0</v>
      </c>
      <c r="D6" s="32"/>
      <c r="E6" s="32"/>
    </row>
    <row r="7" spans="1:5">
      <c r="A7" s="30"/>
      <c r="B7" s="32"/>
      <c r="C7" s="32"/>
      <c r="D7" s="32"/>
      <c r="E7" s="32"/>
    </row>
    <row r="8" spans="1:5">
      <c r="A8" s="33" t="s">
        <v>2</v>
      </c>
      <c r="B8" s="35">
        <f>SUM(B2:B7)</f>
        <v>10043</v>
      </c>
      <c r="C8" s="35">
        <f t="shared" ref="C8:E8" si="0">SUM(C2:C7)</f>
        <v>10000</v>
      </c>
      <c r="D8" s="35">
        <f t="shared" si="0"/>
        <v>400000</v>
      </c>
      <c r="E8" s="35">
        <f t="shared" si="0"/>
        <v>450000</v>
      </c>
    </row>
  </sheetData>
  <pageMargins left="0.69972223043441772" right="0.69972223043441772" top="0.78694444894790649" bottom="0.78694444894790649" header="0.30000001192092896" footer="0.30000001192092896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>
    <tabColor rgb="FF00B0F0"/>
  </sheetPr>
  <dimension ref="A1:E23"/>
  <sheetViews>
    <sheetView workbookViewId="0">
      <selection activeCell="B22" sqref="B22"/>
    </sheetView>
  </sheetViews>
  <sheetFormatPr baseColWidth="10" defaultRowHeight="15"/>
  <cols>
    <col min="1" max="1" width="30.7109375" bestFit="1" customWidth="1"/>
  </cols>
  <sheetData>
    <row r="1" spans="1:5">
      <c r="A1" s="28" t="s">
        <v>12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96</v>
      </c>
      <c r="B2" s="32">
        <v>8000</v>
      </c>
      <c r="C2" s="32">
        <v>100000</v>
      </c>
      <c r="D2" s="32"/>
      <c r="E2" s="32"/>
    </row>
    <row r="3" spans="1:5">
      <c r="A3" s="30" t="s">
        <v>97</v>
      </c>
      <c r="B3" s="32">
        <v>700</v>
      </c>
      <c r="C3" s="32"/>
      <c r="D3" s="32"/>
      <c r="E3" s="32"/>
    </row>
    <row r="4" spans="1:5">
      <c r="A4" s="30" t="s">
        <v>98</v>
      </c>
      <c r="B4" s="32">
        <v>10000</v>
      </c>
      <c r="C4" s="32"/>
      <c r="D4" s="32"/>
      <c r="E4" s="32"/>
    </row>
    <row r="5" spans="1:5">
      <c r="A5" s="30" t="s">
        <v>99</v>
      </c>
      <c r="B5" s="32">
        <v>0</v>
      </c>
      <c r="C5" s="32"/>
      <c r="D5" s="32"/>
      <c r="E5" s="32"/>
    </row>
    <row r="6" spans="1:5">
      <c r="A6" s="30" t="s">
        <v>100</v>
      </c>
      <c r="B6" s="32">
        <v>0</v>
      </c>
      <c r="C6" s="32"/>
      <c r="D6" s="32"/>
      <c r="E6" s="32"/>
    </row>
    <row r="7" spans="1:5">
      <c r="A7" s="30"/>
      <c r="B7" s="32"/>
      <c r="C7" s="32"/>
      <c r="D7" s="32"/>
      <c r="E7" s="32"/>
    </row>
    <row r="8" spans="1:5">
      <c r="A8" s="28" t="s">
        <v>2</v>
      </c>
      <c r="B8" s="41">
        <f>SUM(B2:B7)</f>
        <v>18700</v>
      </c>
      <c r="C8" s="41">
        <f t="shared" ref="C8:E8" si="0">SUM(C2:C7)</f>
        <v>100000</v>
      </c>
      <c r="D8" s="41">
        <f t="shared" si="0"/>
        <v>0</v>
      </c>
      <c r="E8" s="41">
        <f t="shared" si="0"/>
        <v>0</v>
      </c>
    </row>
    <row r="9" spans="1:5">
      <c r="B9" s="36"/>
      <c r="C9" s="36"/>
      <c r="D9" s="36"/>
      <c r="E9" s="36"/>
    </row>
    <row r="10" spans="1:5">
      <c r="B10" s="7"/>
      <c r="C10" s="7"/>
      <c r="D10" s="7"/>
      <c r="E10" s="7"/>
    </row>
    <row r="11" spans="1:5">
      <c r="B11" s="7"/>
      <c r="C11" s="7"/>
      <c r="D11" s="7"/>
      <c r="E11" s="7"/>
    </row>
    <row r="12" spans="1:5">
      <c r="B12" s="40"/>
      <c r="C12" s="40"/>
      <c r="D12" s="40"/>
      <c r="E12" s="40"/>
    </row>
    <row r="13" spans="1:5">
      <c r="A13" s="28" t="s">
        <v>10</v>
      </c>
      <c r="B13" s="29">
        <v>43100</v>
      </c>
      <c r="C13" s="29">
        <v>43465</v>
      </c>
      <c r="D13" s="29">
        <v>43830</v>
      </c>
      <c r="E13" s="29">
        <v>44196</v>
      </c>
    </row>
    <row r="14" spans="1:5">
      <c r="A14" s="30" t="s">
        <v>94</v>
      </c>
      <c r="B14" s="32">
        <v>1200</v>
      </c>
      <c r="C14" s="32"/>
      <c r="D14" s="32"/>
      <c r="E14" s="32"/>
    </row>
    <row r="15" spans="1:5">
      <c r="A15" s="30" t="s">
        <v>95</v>
      </c>
      <c r="B15" s="32"/>
      <c r="C15" s="32"/>
      <c r="D15" s="32"/>
      <c r="E15" s="32"/>
    </row>
    <row r="16" spans="1:5">
      <c r="A16" s="30" t="s">
        <v>101</v>
      </c>
      <c r="B16" s="32"/>
      <c r="C16" s="32"/>
      <c r="D16" s="32"/>
      <c r="E16" s="32"/>
    </row>
    <row r="17" spans="1:5">
      <c r="A17" s="30" t="s">
        <v>102</v>
      </c>
      <c r="B17" s="32"/>
      <c r="C17" s="32"/>
      <c r="D17" s="32"/>
      <c r="E17" s="32"/>
    </row>
    <row r="18" spans="1:5">
      <c r="A18" s="30" t="s">
        <v>103</v>
      </c>
      <c r="B18" s="32">
        <v>0</v>
      </c>
      <c r="C18" s="32"/>
      <c r="D18" s="32"/>
      <c r="E18" s="32"/>
    </row>
    <row r="19" spans="1:5">
      <c r="A19" s="30"/>
      <c r="B19" s="32"/>
      <c r="C19" s="32"/>
      <c r="D19" s="32"/>
      <c r="E19" s="32"/>
    </row>
    <row r="20" spans="1:5">
      <c r="A20" s="33" t="s">
        <v>2</v>
      </c>
      <c r="B20" s="41">
        <f>SUM(B14:B19)</f>
        <v>1200</v>
      </c>
      <c r="C20" s="41">
        <f t="shared" ref="C20" si="1">SUM(C14:C19)</f>
        <v>0</v>
      </c>
      <c r="D20" s="41">
        <f t="shared" ref="D20" si="2">SUM(D14:D19)</f>
        <v>0</v>
      </c>
      <c r="E20" s="41">
        <f t="shared" ref="E20" si="3">SUM(E14:E19)</f>
        <v>0</v>
      </c>
    </row>
    <row r="23" spans="1:5">
      <c r="A23" s="4" t="s">
        <v>104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13">
    <tabColor rgb="FFFFC000"/>
  </sheetPr>
  <dimension ref="A1:E8"/>
  <sheetViews>
    <sheetView zoomScaleNormal="100" workbookViewId="0">
      <selection activeCell="A11" sqref="A11"/>
    </sheetView>
  </sheetViews>
  <sheetFormatPr baseColWidth="10" defaultColWidth="11" defaultRowHeight="15"/>
  <cols>
    <col min="1" max="1" width="34.85546875" bestFit="1" customWidth="1"/>
  </cols>
  <sheetData>
    <row r="1" spans="1:5">
      <c r="A1" s="28" t="s">
        <v>82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84</v>
      </c>
      <c r="B2" s="32">
        <v>4000</v>
      </c>
      <c r="C2" s="32">
        <v>10000</v>
      </c>
      <c r="D2" s="32"/>
      <c r="E2" s="32"/>
    </row>
    <row r="3" spans="1:5">
      <c r="A3" s="30" t="s">
        <v>85</v>
      </c>
      <c r="B3" s="32">
        <v>6000</v>
      </c>
      <c r="C3" s="32"/>
      <c r="D3" s="32"/>
      <c r="E3" s="32"/>
    </row>
    <row r="4" spans="1:5">
      <c r="A4" s="30" t="s">
        <v>86</v>
      </c>
      <c r="B4" s="32">
        <v>2000</v>
      </c>
      <c r="C4" s="32"/>
      <c r="D4" s="32"/>
      <c r="E4" s="32"/>
    </row>
    <row r="5" spans="1:5">
      <c r="A5" s="30" t="s">
        <v>87</v>
      </c>
      <c r="B5" s="32">
        <v>0</v>
      </c>
      <c r="C5" s="32"/>
      <c r="D5" s="32"/>
      <c r="E5" s="32"/>
    </row>
    <row r="6" spans="1:5">
      <c r="A6" s="30" t="s">
        <v>88</v>
      </c>
      <c r="B6" s="32">
        <v>0</v>
      </c>
      <c r="C6" s="32"/>
      <c r="D6" s="32"/>
      <c r="E6" s="32"/>
    </row>
    <row r="7" spans="1:5">
      <c r="A7" s="30"/>
      <c r="B7" s="32"/>
      <c r="C7" s="32"/>
      <c r="D7" s="32"/>
      <c r="E7" s="32"/>
    </row>
    <row r="8" spans="1:5">
      <c r="A8" s="28" t="s">
        <v>2</v>
      </c>
      <c r="B8" s="41">
        <f>SUM(B2:B7)</f>
        <v>12000</v>
      </c>
      <c r="C8" s="41">
        <f t="shared" ref="C8:E8" si="0">SUM(C2:C7)</f>
        <v>10000</v>
      </c>
      <c r="D8" s="41">
        <f t="shared" si="0"/>
        <v>0</v>
      </c>
      <c r="E8" s="41">
        <f t="shared" si="0"/>
        <v>0</v>
      </c>
    </row>
  </sheetData>
  <pageMargins left="0.69972223043441772" right="0.69972223043441772" top="0.78694444894790649" bottom="0.78694444894790649" header="0.30000001192092896" footer="0.30000001192092896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14">
    <tabColor rgb="FFFFC000"/>
  </sheetPr>
  <dimension ref="A1:E8"/>
  <sheetViews>
    <sheetView zoomScaleNormal="100" workbookViewId="0">
      <selection activeCell="E27" sqref="E27"/>
    </sheetView>
  </sheetViews>
  <sheetFormatPr baseColWidth="10" defaultColWidth="11" defaultRowHeight="15"/>
  <cols>
    <col min="1" max="1" width="19.5703125" bestFit="1" customWidth="1"/>
    <col min="2" max="2" width="21" bestFit="1" customWidth="1"/>
    <col min="4" max="4" width="11" bestFit="1" customWidth="1"/>
  </cols>
  <sheetData>
    <row r="1" spans="1:5">
      <c r="A1" s="28" t="s">
        <v>25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26</v>
      </c>
      <c r="B2" s="32">
        <v>4000</v>
      </c>
      <c r="C2" s="32"/>
      <c r="D2" s="32"/>
      <c r="E2" s="32"/>
    </row>
    <row r="3" spans="1:5">
      <c r="A3" s="30" t="s">
        <v>27</v>
      </c>
      <c r="B3" s="32">
        <v>10000</v>
      </c>
      <c r="C3" s="32">
        <v>10000</v>
      </c>
      <c r="D3" s="32"/>
      <c r="E3" s="32"/>
    </row>
    <row r="4" spans="1:5">
      <c r="A4" s="30" t="s">
        <v>28</v>
      </c>
      <c r="B4" s="32">
        <v>2000</v>
      </c>
      <c r="C4" s="32"/>
      <c r="D4" s="32"/>
      <c r="E4" s="32"/>
    </row>
    <row r="5" spans="1:5">
      <c r="A5" s="30" t="s">
        <v>29</v>
      </c>
      <c r="B5" s="32">
        <v>0</v>
      </c>
      <c r="C5" s="32"/>
      <c r="D5" s="32"/>
      <c r="E5" s="32"/>
    </row>
    <row r="6" spans="1:5">
      <c r="A6" s="30" t="s">
        <v>30</v>
      </c>
      <c r="B6" s="32">
        <v>0</v>
      </c>
      <c r="C6" s="32"/>
      <c r="D6" s="32"/>
      <c r="E6" s="32"/>
    </row>
    <row r="7" spans="1:5">
      <c r="A7" s="30"/>
      <c r="B7" s="32"/>
      <c r="C7" s="32"/>
      <c r="D7" s="32"/>
      <c r="E7" s="32"/>
    </row>
    <row r="8" spans="1:5">
      <c r="A8" s="28" t="s">
        <v>2</v>
      </c>
      <c r="B8" s="41">
        <f>SUM(B2:B7)</f>
        <v>16000</v>
      </c>
      <c r="C8" s="41">
        <f t="shared" ref="C8:E8" si="0">SUM(C2:C7)</f>
        <v>10000</v>
      </c>
      <c r="D8" s="41">
        <f t="shared" si="0"/>
        <v>0</v>
      </c>
      <c r="E8" s="41">
        <f t="shared" si="0"/>
        <v>0</v>
      </c>
    </row>
  </sheetData>
  <pageMargins left="0.69972223043441772" right="0.69972223043441772" top="0.78694444894790649" bottom="0.78694444894790649" header="0.30000001192092896" footer="0.30000001192092896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4">
    <tabColor rgb="FFFFC000"/>
  </sheetPr>
  <dimension ref="A1:E8"/>
  <sheetViews>
    <sheetView workbookViewId="0">
      <selection activeCell="B1" sqref="B1:B1048576"/>
    </sheetView>
  </sheetViews>
  <sheetFormatPr baseColWidth="10" defaultRowHeight="15"/>
  <sheetData>
    <row r="1" spans="1:5">
      <c r="A1" s="28" t="s">
        <v>0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31</v>
      </c>
      <c r="B2" s="32">
        <v>4000</v>
      </c>
      <c r="C2" s="32">
        <v>100000</v>
      </c>
      <c r="D2" s="32"/>
      <c r="E2" s="32"/>
    </row>
    <row r="3" spans="1:5">
      <c r="A3" s="30" t="s">
        <v>32</v>
      </c>
      <c r="B3" s="32">
        <v>6000</v>
      </c>
      <c r="C3" s="32"/>
      <c r="D3" s="32"/>
      <c r="E3" s="32"/>
    </row>
    <row r="4" spans="1:5">
      <c r="A4" s="30" t="s">
        <v>33</v>
      </c>
      <c r="B4" s="32">
        <v>2000</v>
      </c>
      <c r="C4" s="32"/>
      <c r="D4" s="32"/>
      <c r="E4" s="32"/>
    </row>
    <row r="5" spans="1:5">
      <c r="A5" s="30" t="s">
        <v>34</v>
      </c>
      <c r="B5" s="32">
        <v>0</v>
      </c>
      <c r="C5" s="32"/>
      <c r="D5" s="32"/>
      <c r="E5" s="32"/>
    </row>
    <row r="6" spans="1:5">
      <c r="A6" s="30" t="s">
        <v>35</v>
      </c>
      <c r="B6" s="32">
        <v>0</v>
      </c>
      <c r="C6" s="32"/>
      <c r="D6" s="32"/>
      <c r="E6" s="32"/>
    </row>
    <row r="7" spans="1:5">
      <c r="A7" s="30"/>
      <c r="B7" s="32"/>
      <c r="C7" s="32"/>
      <c r="D7" s="32"/>
      <c r="E7" s="32"/>
    </row>
    <row r="8" spans="1:5">
      <c r="A8" s="28" t="s">
        <v>2</v>
      </c>
      <c r="B8" s="41">
        <f>SUM(B2:B7)</f>
        <v>12000</v>
      </c>
      <c r="C8" s="41">
        <f t="shared" ref="C8:E8" si="0">SUM(C2:C7)</f>
        <v>100000</v>
      </c>
      <c r="D8" s="41">
        <f t="shared" si="0"/>
        <v>0</v>
      </c>
      <c r="E8" s="41">
        <f t="shared" si="0"/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>
    <tabColor rgb="FFFF0000"/>
  </sheetPr>
  <dimension ref="A1:E8"/>
  <sheetViews>
    <sheetView workbookViewId="0">
      <selection activeCell="B1" sqref="B1:B1048576"/>
    </sheetView>
  </sheetViews>
  <sheetFormatPr baseColWidth="10" defaultRowHeight="15"/>
  <cols>
    <col min="1" max="1" width="12.42578125" bestFit="1" customWidth="1"/>
  </cols>
  <sheetData>
    <row r="1" spans="1:5">
      <c r="A1" s="28" t="s">
        <v>13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36</v>
      </c>
      <c r="B2" s="32">
        <v>1000</v>
      </c>
      <c r="C2" s="32"/>
      <c r="D2" s="32"/>
      <c r="E2" s="32"/>
    </row>
    <row r="3" spans="1:5">
      <c r="A3" s="30" t="s">
        <v>37</v>
      </c>
      <c r="B3" s="32">
        <v>100</v>
      </c>
      <c r="C3" s="32"/>
      <c r="D3" s="32"/>
      <c r="E3" s="32"/>
    </row>
    <row r="4" spans="1:5">
      <c r="A4" s="30" t="s">
        <v>38</v>
      </c>
      <c r="B4" s="32">
        <v>200</v>
      </c>
      <c r="C4" s="32"/>
      <c r="D4" s="32"/>
      <c r="E4" s="32"/>
    </row>
    <row r="5" spans="1:5">
      <c r="A5" s="30" t="s">
        <v>39</v>
      </c>
      <c r="B5" s="32">
        <v>0</v>
      </c>
      <c r="C5" s="32"/>
      <c r="D5" s="32"/>
      <c r="E5" s="32"/>
    </row>
    <row r="6" spans="1:5">
      <c r="A6" s="30" t="s">
        <v>40</v>
      </c>
      <c r="B6" s="32">
        <v>0</v>
      </c>
      <c r="C6" s="32"/>
      <c r="D6" s="32"/>
      <c r="E6" s="32"/>
    </row>
    <row r="7" spans="1:5">
      <c r="A7" s="30"/>
      <c r="B7" s="32"/>
      <c r="C7" s="32"/>
      <c r="D7" s="32"/>
      <c r="E7" s="32"/>
    </row>
    <row r="8" spans="1:5">
      <c r="A8" s="28" t="s">
        <v>2</v>
      </c>
      <c r="B8" s="41">
        <f>SUM(B2:B7)</f>
        <v>1300</v>
      </c>
      <c r="C8" s="41">
        <f t="shared" ref="C8:E8" si="0">SUM(C2:C7)</f>
        <v>0</v>
      </c>
      <c r="D8" s="41">
        <f t="shared" si="0"/>
        <v>0</v>
      </c>
      <c r="E8" s="41">
        <f t="shared" si="0"/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11">
    <tabColor rgb="FFE086A8"/>
  </sheetPr>
  <dimension ref="A1:E51"/>
  <sheetViews>
    <sheetView topLeftCell="A17" zoomScaleNormal="100" workbookViewId="0">
      <selection activeCell="I35" sqref="I35"/>
    </sheetView>
  </sheetViews>
  <sheetFormatPr baseColWidth="10" defaultColWidth="11" defaultRowHeight="15"/>
  <cols>
    <col min="1" max="1" width="25.7109375" bestFit="1" customWidth="1"/>
    <col min="2" max="2" width="10.7109375" bestFit="1" customWidth="1"/>
  </cols>
  <sheetData>
    <row r="1" spans="1:5" ht="15" customHeight="1">
      <c r="A1" s="28" t="s">
        <v>7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89</v>
      </c>
      <c r="B2" s="32">
        <v>100</v>
      </c>
      <c r="C2" s="32"/>
      <c r="D2" s="32"/>
      <c r="E2" s="32"/>
    </row>
    <row r="3" spans="1:5">
      <c r="A3" s="30" t="s">
        <v>90</v>
      </c>
      <c r="B3" s="32">
        <v>200</v>
      </c>
      <c r="C3" s="32"/>
      <c r="D3" s="32"/>
      <c r="E3" s="32"/>
    </row>
    <row r="4" spans="1:5">
      <c r="A4" s="30"/>
      <c r="B4" s="32"/>
      <c r="C4" s="32"/>
      <c r="D4" s="32"/>
      <c r="E4" s="32"/>
    </row>
    <row r="5" spans="1:5">
      <c r="A5" s="31"/>
      <c r="B5" s="32"/>
      <c r="C5" s="32"/>
      <c r="D5" s="32"/>
      <c r="E5" s="32"/>
    </row>
    <row r="6" spans="1:5">
      <c r="A6" s="37" t="s">
        <v>41</v>
      </c>
      <c r="B6" s="38">
        <f>SUM(B2:B5)</f>
        <v>300</v>
      </c>
      <c r="C6" s="38">
        <f t="shared" ref="C6:E6" si="0">SUM(C2:C5)</f>
        <v>0</v>
      </c>
      <c r="D6" s="38">
        <f t="shared" si="0"/>
        <v>0</v>
      </c>
      <c r="E6" s="38">
        <f t="shared" si="0"/>
        <v>0</v>
      </c>
    </row>
    <row r="7" spans="1:5">
      <c r="A7" s="37"/>
      <c r="B7" s="32"/>
      <c r="C7" s="32"/>
      <c r="D7" s="32"/>
      <c r="E7" s="32"/>
    </row>
    <row r="8" spans="1:5">
      <c r="A8" s="30" t="s">
        <v>89</v>
      </c>
      <c r="B8" s="32">
        <v>100</v>
      </c>
      <c r="C8" s="32"/>
      <c r="D8" s="32"/>
      <c r="E8" s="32"/>
    </row>
    <row r="9" spans="1:5">
      <c r="A9" s="30" t="s">
        <v>90</v>
      </c>
      <c r="B9" s="32">
        <v>200</v>
      </c>
      <c r="C9" s="32"/>
      <c r="D9" s="32"/>
      <c r="E9" s="32"/>
    </row>
    <row r="10" spans="1:5">
      <c r="A10" s="30"/>
      <c r="B10" s="32"/>
      <c r="C10" s="32"/>
      <c r="D10" s="32"/>
      <c r="E10" s="32"/>
    </row>
    <row r="11" spans="1:5" ht="15" customHeight="1">
      <c r="A11" s="31"/>
      <c r="B11" s="32"/>
      <c r="C11" s="32"/>
      <c r="D11" s="32"/>
      <c r="E11" s="32"/>
    </row>
    <row r="12" spans="1:5" ht="15" customHeight="1">
      <c r="A12" s="37" t="s">
        <v>42</v>
      </c>
      <c r="B12" s="38">
        <f>SUM(B8:B11)</f>
        <v>300</v>
      </c>
      <c r="C12" s="38">
        <f t="shared" ref="C12:E12" si="1">SUM(C8:C11)</f>
        <v>0</v>
      </c>
      <c r="D12" s="38">
        <f t="shared" si="1"/>
        <v>0</v>
      </c>
      <c r="E12" s="38">
        <f t="shared" si="1"/>
        <v>0</v>
      </c>
    </row>
    <row r="13" spans="1:5">
      <c r="A13" s="30"/>
      <c r="B13" s="32"/>
      <c r="C13" s="32"/>
      <c r="D13" s="32"/>
      <c r="E13" s="32"/>
    </row>
    <row r="14" spans="1:5">
      <c r="A14" s="30" t="s">
        <v>89</v>
      </c>
      <c r="B14" s="32">
        <v>100</v>
      </c>
      <c r="C14" s="32"/>
      <c r="D14" s="32"/>
      <c r="E14" s="32"/>
    </row>
    <row r="15" spans="1:5">
      <c r="A15" s="30" t="s">
        <v>90</v>
      </c>
      <c r="B15" s="32">
        <v>200</v>
      </c>
      <c r="C15" s="32"/>
      <c r="D15" s="32"/>
      <c r="E15" s="32"/>
    </row>
    <row r="16" spans="1:5">
      <c r="A16" s="30"/>
      <c r="B16" s="32"/>
      <c r="C16" s="32"/>
      <c r="D16" s="32"/>
      <c r="E16" s="32"/>
    </row>
    <row r="17" spans="1:5">
      <c r="A17" s="31"/>
      <c r="B17" s="32"/>
      <c r="C17" s="32"/>
      <c r="D17" s="32"/>
      <c r="E17" s="32"/>
    </row>
    <row r="18" spans="1:5">
      <c r="A18" s="37" t="s">
        <v>43</v>
      </c>
      <c r="B18" s="38">
        <f>SUM(B14:B17)</f>
        <v>300</v>
      </c>
      <c r="C18" s="38">
        <f t="shared" ref="C18" si="2">SUM(C14:C17)</f>
        <v>0</v>
      </c>
      <c r="D18" s="38">
        <f t="shared" ref="D18" si="3">SUM(D14:D17)</f>
        <v>0</v>
      </c>
      <c r="E18" s="38">
        <f t="shared" ref="E18" si="4">SUM(E14:E17)</f>
        <v>0</v>
      </c>
    </row>
    <row r="19" spans="1:5">
      <c r="A19" s="31"/>
      <c r="B19" s="32"/>
      <c r="C19" s="32"/>
      <c r="D19" s="32"/>
      <c r="E19" s="32"/>
    </row>
    <row r="20" spans="1:5">
      <c r="A20" s="31"/>
      <c r="B20" s="32"/>
      <c r="C20" s="32"/>
      <c r="D20" s="32"/>
      <c r="E20" s="32"/>
    </row>
    <row r="21" spans="1:5">
      <c r="A21" s="31"/>
      <c r="B21" s="32"/>
      <c r="C21" s="32"/>
      <c r="D21" s="32"/>
      <c r="E21" s="32"/>
    </row>
    <row r="22" spans="1:5">
      <c r="A22" s="28" t="s">
        <v>2</v>
      </c>
      <c r="B22" s="41">
        <f>B6+B12+B18</f>
        <v>900</v>
      </c>
      <c r="C22" s="41">
        <f t="shared" ref="C22:E22" si="5">C6+C12+C18</f>
        <v>0</v>
      </c>
      <c r="D22" s="41">
        <f t="shared" si="5"/>
        <v>0</v>
      </c>
      <c r="E22" s="41">
        <f t="shared" si="5"/>
        <v>0</v>
      </c>
    </row>
    <row r="30" spans="1:5">
      <c r="A30" s="28" t="s">
        <v>44</v>
      </c>
      <c r="B30" s="29">
        <v>43100</v>
      </c>
      <c r="C30" s="29">
        <v>43465</v>
      </c>
      <c r="D30" s="29">
        <v>43830</v>
      </c>
      <c r="E30" s="29">
        <v>44196</v>
      </c>
    </row>
    <row r="31" spans="1:5">
      <c r="A31" s="30" t="s">
        <v>41</v>
      </c>
      <c r="B31" s="31">
        <v>1000</v>
      </c>
      <c r="C31" s="31"/>
      <c r="D31" s="31"/>
      <c r="E31" s="31"/>
    </row>
    <row r="32" spans="1:5">
      <c r="A32" s="30" t="s">
        <v>42</v>
      </c>
      <c r="B32" s="31">
        <v>100</v>
      </c>
      <c r="C32" s="31"/>
      <c r="D32" s="31"/>
      <c r="E32" s="31"/>
    </row>
    <row r="33" spans="1:5">
      <c r="A33" s="30" t="s">
        <v>43</v>
      </c>
      <c r="B33" s="31">
        <v>200</v>
      </c>
      <c r="C33" s="31"/>
      <c r="D33" s="31"/>
      <c r="E33" s="31"/>
    </row>
    <row r="34" spans="1:5">
      <c r="A34" s="30" t="s">
        <v>45</v>
      </c>
      <c r="B34" s="31">
        <v>0</v>
      </c>
      <c r="C34" s="31"/>
      <c r="D34" s="31"/>
      <c r="E34" s="31"/>
    </row>
    <row r="35" spans="1:5">
      <c r="A35" s="30" t="s">
        <v>46</v>
      </c>
      <c r="B35" s="31">
        <v>0</v>
      </c>
      <c r="C35" s="31"/>
      <c r="D35" s="31"/>
      <c r="E35" s="31"/>
    </row>
    <row r="36" spans="1:5">
      <c r="A36" s="30"/>
      <c r="B36" s="31"/>
      <c r="C36" s="31"/>
      <c r="D36" s="31"/>
      <c r="E36" s="31"/>
    </row>
    <row r="37" spans="1:5">
      <c r="A37" s="28" t="s">
        <v>2</v>
      </c>
      <c r="B37" s="41">
        <f>SUM(B31:B36)</f>
        <v>1300</v>
      </c>
      <c r="C37" s="41">
        <f t="shared" ref="C37:E37" si="6">SUM(C31:C36)</f>
        <v>0</v>
      </c>
      <c r="D37" s="41">
        <f t="shared" si="6"/>
        <v>0</v>
      </c>
      <c r="E37" s="41">
        <f t="shared" si="6"/>
        <v>0</v>
      </c>
    </row>
    <row r="38" spans="1:5">
      <c r="A38" s="4"/>
    </row>
    <row r="39" spans="1:5">
      <c r="A39" s="4"/>
    </row>
    <row r="41" spans="1:5">
      <c r="A41" s="5"/>
    </row>
    <row r="42" spans="1:5">
      <c r="A42" s="4"/>
    </row>
    <row r="43" spans="1:5">
      <c r="A43" s="4"/>
    </row>
    <row r="44" spans="1:5">
      <c r="A44" s="4"/>
    </row>
    <row r="45" spans="1:5">
      <c r="A45" s="4"/>
    </row>
    <row r="47" spans="1:5">
      <c r="A47" s="5"/>
    </row>
    <row r="51" spans="1:5">
      <c r="A51" s="1"/>
      <c r="B51" s="3"/>
      <c r="C51" s="3"/>
      <c r="D51" s="3"/>
      <c r="E51" s="3"/>
    </row>
  </sheetData>
  <pageMargins left="0.69972223043441772" right="0.69972223043441772" top="0.78694444894790649" bottom="0.78694444894790649" header="0.30000001192092896" footer="0.30000001192092896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7">
    <tabColor rgb="FF92D050"/>
  </sheetPr>
  <dimension ref="A1:E11"/>
  <sheetViews>
    <sheetView workbookViewId="0">
      <selection activeCell="I13" sqref="I13"/>
    </sheetView>
  </sheetViews>
  <sheetFormatPr baseColWidth="10" defaultRowHeight="15"/>
  <cols>
    <col min="1" max="1" width="33.5703125" bestFit="1" customWidth="1"/>
  </cols>
  <sheetData>
    <row r="1" spans="1:5">
      <c r="A1" s="28" t="s">
        <v>47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48</v>
      </c>
      <c r="B2" s="32">
        <v>5000</v>
      </c>
      <c r="C2" s="32"/>
      <c r="D2" s="32"/>
      <c r="E2" s="32"/>
    </row>
    <row r="3" spans="1:5">
      <c r="A3" s="30" t="s">
        <v>49</v>
      </c>
      <c r="B3" s="32">
        <v>3000</v>
      </c>
      <c r="C3" s="32"/>
      <c r="D3" s="32"/>
      <c r="E3" s="32"/>
    </row>
    <row r="4" spans="1:5">
      <c r="A4" s="30" t="s">
        <v>50</v>
      </c>
      <c r="B4" s="32"/>
      <c r="C4" s="32"/>
      <c r="D4" s="32"/>
      <c r="E4" s="32"/>
    </row>
    <row r="5" spans="1:5">
      <c r="A5" s="30" t="s">
        <v>51</v>
      </c>
      <c r="B5" s="32">
        <v>0</v>
      </c>
      <c r="C5" s="32"/>
      <c r="D5" s="32"/>
      <c r="E5" s="32"/>
    </row>
    <row r="6" spans="1:5">
      <c r="A6" s="30" t="s">
        <v>52</v>
      </c>
      <c r="B6" s="32">
        <v>0</v>
      </c>
      <c r="C6" s="32"/>
      <c r="D6" s="32"/>
      <c r="E6" s="32"/>
    </row>
    <row r="7" spans="1:5">
      <c r="A7" s="30"/>
      <c r="B7" s="31"/>
      <c r="C7" s="31"/>
      <c r="D7" s="31"/>
      <c r="E7" s="31"/>
    </row>
    <row r="8" spans="1:5">
      <c r="A8" s="28" t="s">
        <v>2</v>
      </c>
      <c r="B8" s="41">
        <f>SUM(B2:B7)</f>
        <v>8000</v>
      </c>
      <c r="C8" s="41">
        <f t="shared" ref="C8:E8" si="0">SUM(C2:C7)</f>
        <v>0</v>
      </c>
      <c r="D8" s="41">
        <f t="shared" si="0"/>
        <v>0</v>
      </c>
      <c r="E8" s="41">
        <f t="shared" si="0"/>
        <v>0</v>
      </c>
    </row>
    <row r="11" spans="1:5">
      <c r="A11" s="4" t="s">
        <v>91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8"/>
  <dimension ref="A1:E9"/>
  <sheetViews>
    <sheetView workbookViewId="0">
      <selection activeCell="E18" sqref="E18"/>
    </sheetView>
  </sheetViews>
  <sheetFormatPr baseColWidth="10" defaultRowHeight="15"/>
  <cols>
    <col min="1" max="1" width="33.5703125" bestFit="1" customWidth="1"/>
  </cols>
  <sheetData>
    <row r="1" spans="1:5">
      <c r="A1" s="28" t="s">
        <v>4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92</v>
      </c>
      <c r="B2" s="32">
        <v>3000</v>
      </c>
      <c r="C2" s="32"/>
      <c r="D2" s="32"/>
      <c r="E2" s="32"/>
    </row>
    <row r="3" spans="1:5">
      <c r="A3" s="30" t="s">
        <v>75</v>
      </c>
      <c r="B3" s="32">
        <v>1000</v>
      </c>
      <c r="C3" s="32"/>
      <c r="D3" s="32"/>
      <c r="E3" s="32"/>
    </row>
    <row r="4" spans="1:5">
      <c r="A4" s="30" t="s">
        <v>76</v>
      </c>
      <c r="B4" s="32"/>
      <c r="C4" s="32"/>
      <c r="D4" s="32"/>
      <c r="E4" s="32"/>
    </row>
    <row r="5" spans="1:5">
      <c r="A5" s="30" t="s">
        <v>77</v>
      </c>
      <c r="B5" s="32">
        <v>0</v>
      </c>
      <c r="C5" s="32"/>
      <c r="D5" s="32"/>
      <c r="E5" s="32"/>
    </row>
    <row r="6" spans="1:5">
      <c r="A6" s="30" t="s">
        <v>78</v>
      </c>
      <c r="B6" s="32">
        <v>0</v>
      </c>
      <c r="C6" s="32"/>
      <c r="D6" s="32"/>
      <c r="E6" s="32"/>
    </row>
    <row r="7" spans="1:5">
      <c r="A7" s="30"/>
      <c r="B7" s="32"/>
      <c r="C7" s="32"/>
      <c r="D7" s="32"/>
      <c r="E7" s="32"/>
    </row>
    <row r="8" spans="1:5">
      <c r="A8" s="28" t="s">
        <v>2</v>
      </c>
      <c r="B8" s="41">
        <f>SUM(B2:B7)</f>
        <v>4000</v>
      </c>
      <c r="C8" s="41">
        <f t="shared" ref="C8:E8" si="0">SUM(C2:C7)</f>
        <v>0</v>
      </c>
      <c r="D8" s="41">
        <f t="shared" si="0"/>
        <v>0</v>
      </c>
      <c r="E8" s="41">
        <f t="shared" si="0"/>
        <v>0</v>
      </c>
    </row>
    <row r="9" spans="1:5">
      <c r="B9" s="3"/>
      <c r="C9" s="3"/>
      <c r="D9" s="3"/>
      <c r="E9" s="3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9"/>
  <dimension ref="A1:E8"/>
  <sheetViews>
    <sheetView workbookViewId="0">
      <selection activeCell="B1" sqref="B1:B1048576"/>
    </sheetView>
  </sheetViews>
  <sheetFormatPr baseColWidth="10" defaultRowHeight="15"/>
  <cols>
    <col min="1" max="1" width="17.7109375" bestFit="1" customWidth="1"/>
  </cols>
  <sheetData>
    <row r="1" spans="1:5">
      <c r="A1" s="28" t="s">
        <v>53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54</v>
      </c>
      <c r="B2" s="32">
        <v>180000</v>
      </c>
      <c r="C2" s="32"/>
      <c r="D2" s="32"/>
      <c r="E2" s="32"/>
    </row>
    <row r="3" spans="1:5">
      <c r="A3" s="30" t="s">
        <v>55</v>
      </c>
      <c r="B3" s="32">
        <v>200000</v>
      </c>
      <c r="C3" s="32"/>
      <c r="D3" s="32"/>
      <c r="E3" s="32"/>
    </row>
    <row r="4" spans="1:5">
      <c r="A4" s="30" t="s">
        <v>56</v>
      </c>
      <c r="B4" s="32"/>
      <c r="C4" s="32"/>
      <c r="D4" s="32"/>
      <c r="E4" s="32"/>
    </row>
    <row r="5" spans="1:5">
      <c r="A5" s="30" t="s">
        <v>57</v>
      </c>
      <c r="B5" s="32">
        <v>0</v>
      </c>
      <c r="C5" s="32"/>
      <c r="D5" s="32"/>
      <c r="E5" s="32"/>
    </row>
    <row r="6" spans="1:5">
      <c r="A6" s="30" t="s">
        <v>58</v>
      </c>
      <c r="B6" s="32">
        <v>0</v>
      </c>
      <c r="C6" s="32"/>
      <c r="D6" s="32"/>
      <c r="E6" s="32"/>
    </row>
    <row r="7" spans="1:5">
      <c r="A7" s="30"/>
      <c r="B7" s="32"/>
      <c r="C7" s="32"/>
      <c r="D7" s="32"/>
      <c r="E7" s="32"/>
    </row>
    <row r="8" spans="1:5">
      <c r="A8" s="28" t="s">
        <v>2</v>
      </c>
      <c r="B8" s="41">
        <f>SUM(B2:B7)</f>
        <v>380000</v>
      </c>
      <c r="C8" s="41">
        <f t="shared" ref="C8:E8" si="0">SUM(C2:C7)</f>
        <v>0</v>
      </c>
      <c r="D8" s="41">
        <f t="shared" si="0"/>
        <v>0</v>
      </c>
      <c r="E8" s="41">
        <f t="shared" si="0"/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17"/>
  <dimension ref="A1:E18"/>
  <sheetViews>
    <sheetView zoomScaleNormal="100" workbookViewId="0">
      <selection activeCell="A2" sqref="A2"/>
    </sheetView>
  </sheetViews>
  <sheetFormatPr baseColWidth="10" defaultColWidth="11" defaultRowHeight="15"/>
  <cols>
    <col min="2" max="2" width="11.42578125" bestFit="1" customWidth="1"/>
  </cols>
  <sheetData>
    <row r="1" spans="1:5">
      <c r="A1" s="28" t="s">
        <v>11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59</v>
      </c>
      <c r="B2" s="32">
        <v>250000</v>
      </c>
      <c r="C2" s="32"/>
      <c r="D2" s="32"/>
      <c r="E2" s="32"/>
    </row>
    <row r="3" spans="1:5">
      <c r="A3" s="30" t="s">
        <v>60</v>
      </c>
      <c r="B3" s="32">
        <v>150000</v>
      </c>
      <c r="C3" s="32"/>
      <c r="D3" s="32"/>
      <c r="E3" s="32"/>
    </row>
    <row r="4" spans="1:5">
      <c r="A4" s="30" t="s">
        <v>61</v>
      </c>
      <c r="B4" s="32">
        <v>0</v>
      </c>
      <c r="C4" s="32"/>
      <c r="D4" s="32"/>
      <c r="E4" s="32"/>
    </row>
    <row r="5" spans="1:5">
      <c r="A5" s="30" t="s">
        <v>62</v>
      </c>
      <c r="B5" s="32">
        <v>0</v>
      </c>
      <c r="C5" s="32"/>
      <c r="D5" s="32"/>
      <c r="E5" s="32"/>
    </row>
    <row r="6" spans="1:5">
      <c r="A6" s="30" t="s">
        <v>63</v>
      </c>
      <c r="B6" s="32">
        <v>0</v>
      </c>
      <c r="C6" s="32"/>
      <c r="D6" s="32"/>
      <c r="E6" s="32"/>
    </row>
    <row r="7" spans="1:5">
      <c r="A7" s="30"/>
      <c r="B7" s="32"/>
      <c r="C7" s="32"/>
      <c r="D7" s="32"/>
      <c r="E7" s="32"/>
    </row>
    <row r="8" spans="1:5">
      <c r="A8" s="28" t="s">
        <v>2</v>
      </c>
      <c r="B8" s="41">
        <f>SUM(B2:B7)</f>
        <v>400000</v>
      </c>
      <c r="C8" s="41">
        <f t="shared" ref="C8:E8" si="0">SUM(C2:C7)</f>
        <v>0</v>
      </c>
      <c r="D8" s="41">
        <f t="shared" si="0"/>
        <v>0</v>
      </c>
      <c r="E8" s="41">
        <f t="shared" si="0"/>
        <v>0</v>
      </c>
    </row>
    <row r="18" ht="27" customHeight="1"/>
  </sheetData>
  <pageMargins left="0.69972223043441772" right="0.69972223043441772" top="0.78694444894790649" bottom="0.78694444894790649" header="0.30000001192092896" footer="0.30000001192092896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3"/>
  <dimension ref="A1:I41"/>
  <sheetViews>
    <sheetView topLeftCell="A20" zoomScale="110" zoomScaleNormal="110" workbookViewId="0">
      <selection activeCell="A41" sqref="A41"/>
    </sheetView>
  </sheetViews>
  <sheetFormatPr baseColWidth="10" defaultColWidth="11" defaultRowHeight="15"/>
  <cols>
    <col min="1" max="1" width="32.5703125" bestFit="1" customWidth="1"/>
    <col min="2" max="2" width="20.5703125" bestFit="1" customWidth="1"/>
    <col min="3" max="3" width="19.7109375" bestFit="1" customWidth="1"/>
    <col min="4" max="4" width="20.5703125" bestFit="1" customWidth="1"/>
    <col min="5" max="5" width="19.7109375" bestFit="1" customWidth="1"/>
    <col min="6" max="6" width="20.5703125" bestFit="1" customWidth="1"/>
    <col min="7" max="7" width="19.7109375" bestFit="1" customWidth="1"/>
    <col min="8" max="8" width="20.5703125" bestFit="1" customWidth="1"/>
    <col min="9" max="9" width="19.7109375" bestFit="1" customWidth="1"/>
    <col min="10" max="10" width="11" customWidth="1"/>
  </cols>
  <sheetData>
    <row r="1" spans="1:9">
      <c r="A1" s="37" t="s">
        <v>67</v>
      </c>
      <c r="B1" s="39">
        <v>43100</v>
      </c>
      <c r="C1" s="45" t="s">
        <v>64</v>
      </c>
      <c r="D1" s="49">
        <v>43465</v>
      </c>
      <c r="E1" s="45" t="s">
        <v>65</v>
      </c>
      <c r="F1" s="49">
        <v>43830</v>
      </c>
      <c r="G1" s="45" t="s">
        <v>66</v>
      </c>
      <c r="H1" s="49">
        <v>44196</v>
      </c>
      <c r="I1" s="42" t="s">
        <v>71</v>
      </c>
    </row>
    <row r="2" spans="1:9">
      <c r="A2" s="34" t="str">
        <f>Vermögensbilanz!B2</f>
        <v>Cash</v>
      </c>
      <c r="B2" s="32">
        <f>Vermögensbilanz!C2</f>
        <v>100</v>
      </c>
      <c r="C2" s="46">
        <f>B2/$B$16</f>
        <v>1.1690027237763463E-3</v>
      </c>
      <c r="D2" s="50">
        <f>Vermögensbilanz!D2</f>
        <v>0</v>
      </c>
      <c r="E2" s="46">
        <f>D2/$D$16</f>
        <v>0</v>
      </c>
      <c r="F2" s="50">
        <f>Vermögensbilanz!E2</f>
        <v>0</v>
      </c>
      <c r="G2" s="46">
        <f>F2/$F$16</f>
        <v>0</v>
      </c>
      <c r="H2" s="50">
        <f>Vermögensbilanz!F3</f>
        <v>450000</v>
      </c>
      <c r="I2" s="43">
        <f>H2/$H$16</f>
        <v>1</v>
      </c>
    </row>
    <row r="3" spans="1:9">
      <c r="A3" s="34" t="str">
        <f>Vermögensbilanz!B3</f>
        <v>Tagesgeld &amp; Festgeldkonten</v>
      </c>
      <c r="B3" s="32">
        <f>Vermögensbilanz!C3</f>
        <v>10043</v>
      </c>
      <c r="C3" s="46">
        <f>B3/$B$16</f>
        <v>0.11740294354885847</v>
      </c>
      <c r="D3" s="50">
        <f>Vermögensbilanz!D3</f>
        <v>10000</v>
      </c>
      <c r="E3" s="46">
        <f t="shared" ref="E3:E13" si="0">D3/$D$16</f>
        <v>4.3478260869565216E-2</v>
      </c>
      <c r="F3" s="50">
        <f>Vermögensbilanz!E3</f>
        <v>400000</v>
      </c>
      <c r="G3" s="46">
        <f t="shared" ref="G3:G13" si="1">F3/$F$16</f>
        <v>1</v>
      </c>
      <c r="H3" s="50">
        <f>Vermögensbilanz!F4</f>
        <v>0</v>
      </c>
      <c r="I3" s="43">
        <f t="shared" ref="I3:I13" si="2">H3/$H$16</f>
        <v>0</v>
      </c>
    </row>
    <row r="4" spans="1:9">
      <c r="A4" s="34" t="str">
        <f>Vermögensbilanz!B4</f>
        <v>Sparbücher</v>
      </c>
      <c r="B4" s="32">
        <f>Vermögensbilanz!C4</f>
        <v>18700</v>
      </c>
      <c r="C4" s="46">
        <f>B4/$B$16</f>
        <v>0.21860350934617678</v>
      </c>
      <c r="D4" s="50">
        <f>Vermögensbilanz!D4</f>
        <v>100000</v>
      </c>
      <c r="E4" s="46">
        <f t="shared" si="0"/>
        <v>0.43478260869565216</v>
      </c>
      <c r="F4" s="50">
        <f>Vermögensbilanz!E4</f>
        <v>0</v>
      </c>
      <c r="G4" s="46">
        <f t="shared" si="1"/>
        <v>0</v>
      </c>
      <c r="H4" s="50">
        <f>Vermögensbilanz!F5</f>
        <v>0</v>
      </c>
      <c r="I4" s="43">
        <f t="shared" si="2"/>
        <v>0</v>
      </c>
    </row>
    <row r="5" spans="1:9">
      <c r="A5" s="34" t="str">
        <f>Vermögensbilanz!B5</f>
        <v>Bausparer</v>
      </c>
      <c r="B5" s="32">
        <f>Vermögensbilanz!C5</f>
        <v>1200</v>
      </c>
      <c r="C5" s="46">
        <f t="shared" ref="C5:C13" si="3">B5/$B$16</f>
        <v>1.4028032685316157E-2</v>
      </c>
      <c r="D5" s="50">
        <f>Vermögensbilanz!D5</f>
        <v>0</v>
      </c>
      <c r="E5" s="46">
        <f t="shared" si="0"/>
        <v>0</v>
      </c>
      <c r="F5" s="50">
        <f>Vermögensbilanz!E5</f>
        <v>0</v>
      </c>
      <c r="G5" s="46">
        <f t="shared" si="1"/>
        <v>0</v>
      </c>
      <c r="H5" s="50">
        <f>Vermögensbilanz!F6</f>
        <v>0</v>
      </c>
      <c r="I5" s="43">
        <f t="shared" si="2"/>
        <v>0</v>
      </c>
    </row>
    <row r="6" spans="1:9">
      <c r="A6" s="44" t="str">
        <f>Vermögensbilanz!B6</f>
        <v>Anleihe/Zertifikate</v>
      </c>
      <c r="B6" s="32">
        <f>Vermögensbilanz!C6</f>
        <v>12000</v>
      </c>
      <c r="C6" s="46">
        <f t="shared" si="3"/>
        <v>0.14028032685316158</v>
      </c>
      <c r="D6" s="50">
        <f>Vermögensbilanz!D6</f>
        <v>10000</v>
      </c>
      <c r="E6" s="46">
        <f t="shared" si="0"/>
        <v>4.3478260869565216E-2</v>
      </c>
      <c r="F6" s="50">
        <f>Vermögensbilanz!E6</f>
        <v>0</v>
      </c>
      <c r="G6" s="46">
        <f t="shared" si="1"/>
        <v>0</v>
      </c>
      <c r="H6" s="50">
        <f>Vermögensbilanz!F7</f>
        <v>0</v>
      </c>
      <c r="I6" s="43">
        <f t="shared" si="2"/>
        <v>0</v>
      </c>
    </row>
    <row r="7" spans="1:9">
      <c r="A7" s="44" t="str">
        <f>Vermögensbilanz!B7</f>
        <v>ETF/Fonds</v>
      </c>
      <c r="B7" s="32">
        <f>Vermögensbilanz!C7</f>
        <v>16000</v>
      </c>
      <c r="C7" s="46">
        <f t="shared" si="3"/>
        <v>0.18704043580421542</v>
      </c>
      <c r="D7" s="50">
        <f>Vermögensbilanz!D7</f>
        <v>10000</v>
      </c>
      <c r="E7" s="46">
        <f t="shared" si="0"/>
        <v>4.3478260869565216E-2</v>
      </c>
      <c r="F7" s="50">
        <f>Vermögensbilanz!E7</f>
        <v>0</v>
      </c>
      <c r="G7" s="46">
        <f t="shared" si="1"/>
        <v>0</v>
      </c>
      <c r="H7" s="50">
        <f>Vermögensbilanz!F8</f>
        <v>0</v>
      </c>
      <c r="I7" s="43">
        <f t="shared" si="2"/>
        <v>0</v>
      </c>
    </row>
    <row r="8" spans="1:9">
      <c r="A8" s="44" t="str">
        <f>Vermögensbilanz!B8</f>
        <v>Aktie</v>
      </c>
      <c r="B8" s="32">
        <f>Vermögensbilanz!C8</f>
        <v>12000</v>
      </c>
      <c r="C8" s="46">
        <f t="shared" si="3"/>
        <v>0.14028032685316158</v>
      </c>
      <c r="D8" s="50">
        <f>Vermögensbilanz!D8</f>
        <v>100000</v>
      </c>
      <c r="E8" s="46">
        <f t="shared" si="0"/>
        <v>0.43478260869565216</v>
      </c>
      <c r="F8" s="50">
        <f>Vermögensbilanz!E8</f>
        <v>0</v>
      </c>
      <c r="G8" s="46">
        <f t="shared" si="1"/>
        <v>0</v>
      </c>
      <c r="H8" s="50">
        <f>Vermögensbilanz!F9</f>
        <v>0</v>
      </c>
      <c r="I8" s="43">
        <f t="shared" si="2"/>
        <v>0</v>
      </c>
    </row>
    <row r="9" spans="1:9">
      <c r="A9" s="44" t="str">
        <f>Vermögensbilanz!B9</f>
        <v>Gold&amp;Silber</v>
      </c>
      <c r="B9" s="32">
        <f>Vermögensbilanz!C9</f>
        <v>1300</v>
      </c>
      <c r="C9" s="46">
        <f t="shared" si="3"/>
        <v>1.5197035409092504E-2</v>
      </c>
      <c r="D9" s="50">
        <f>Vermögensbilanz!D9</f>
        <v>0</v>
      </c>
      <c r="E9" s="46">
        <f t="shared" si="0"/>
        <v>0</v>
      </c>
      <c r="F9" s="50">
        <f>Vermögensbilanz!E9</f>
        <v>0</v>
      </c>
      <c r="G9" s="46">
        <f t="shared" si="1"/>
        <v>0</v>
      </c>
      <c r="H9" s="50">
        <f>Vermögensbilanz!F10</f>
        <v>0</v>
      </c>
      <c r="I9" s="43">
        <f t="shared" si="2"/>
        <v>0</v>
      </c>
    </row>
    <row r="10" spans="1:9">
      <c r="A10" s="44" t="str">
        <f>Vermögensbilanz!B10</f>
        <v>Crowdfunding</v>
      </c>
      <c r="B10" s="32">
        <f>Vermögensbilanz!C10</f>
        <v>900</v>
      </c>
      <c r="C10" s="46">
        <f t="shared" si="3"/>
        <v>1.0521024513987117E-2</v>
      </c>
      <c r="D10" s="50">
        <f>Vermögensbilanz!D10</f>
        <v>0</v>
      </c>
      <c r="E10" s="46">
        <f t="shared" si="0"/>
        <v>0</v>
      </c>
      <c r="F10" s="50">
        <f>Vermögensbilanz!E10</f>
        <v>0</v>
      </c>
      <c r="G10" s="46">
        <f t="shared" si="1"/>
        <v>0</v>
      </c>
      <c r="H10" s="50">
        <f>Vermögensbilanz!F11</f>
        <v>0</v>
      </c>
      <c r="I10" s="43">
        <f t="shared" si="2"/>
        <v>0</v>
      </c>
    </row>
    <row r="11" spans="1:9">
      <c r="A11" s="44" t="str">
        <f>Vermögensbilanz!B11</f>
        <v>P2P Kredite</v>
      </c>
      <c r="B11" s="32">
        <f>Vermögensbilanz!C11</f>
        <v>1300</v>
      </c>
      <c r="C11" s="46">
        <f t="shared" si="3"/>
        <v>1.5197035409092504E-2</v>
      </c>
      <c r="D11" s="50">
        <f>Vermögensbilanz!D11</f>
        <v>0</v>
      </c>
      <c r="E11" s="46">
        <f t="shared" si="0"/>
        <v>0</v>
      </c>
      <c r="F11" s="50">
        <f>Vermögensbilanz!E11</f>
        <v>0</v>
      </c>
      <c r="G11" s="46">
        <f t="shared" si="1"/>
        <v>0</v>
      </c>
      <c r="H11" s="50">
        <f>Vermögensbilanz!F12</f>
        <v>0</v>
      </c>
      <c r="I11" s="43">
        <f t="shared" si="2"/>
        <v>0</v>
      </c>
    </row>
    <row r="12" spans="1:9">
      <c r="A12" s="34" t="str">
        <f>Vermögensbilanz!B12</f>
        <v>Private Vorsorge/Lebensversicherung</v>
      </c>
      <c r="B12" s="32">
        <f>Vermögensbilanz!C12</f>
        <v>8000</v>
      </c>
      <c r="C12" s="46">
        <f t="shared" si="3"/>
        <v>9.3520217902107711E-2</v>
      </c>
      <c r="D12" s="50">
        <f>Vermögensbilanz!D12</f>
        <v>0</v>
      </c>
      <c r="E12" s="46">
        <f t="shared" si="0"/>
        <v>0</v>
      </c>
      <c r="F12" s="50">
        <f>Vermögensbilanz!E12</f>
        <v>0</v>
      </c>
      <c r="G12" s="46">
        <f t="shared" si="1"/>
        <v>0</v>
      </c>
      <c r="H12" s="50">
        <f>Vermögensbilanz!F13</f>
        <v>0</v>
      </c>
      <c r="I12" s="43">
        <f t="shared" si="2"/>
        <v>0</v>
      </c>
    </row>
    <row r="13" spans="1:9">
      <c r="A13" s="34" t="str">
        <f>Vermögensbilanz!B13</f>
        <v>hinterlegte Kaution</v>
      </c>
      <c r="B13" s="32">
        <f>Vermögensbilanz!C13</f>
        <v>4000</v>
      </c>
      <c r="C13" s="46">
        <f t="shared" si="3"/>
        <v>4.6760108951053855E-2</v>
      </c>
      <c r="D13" s="50">
        <f>Vermögensbilanz!D13</f>
        <v>0</v>
      </c>
      <c r="E13" s="46">
        <f t="shared" si="0"/>
        <v>0</v>
      </c>
      <c r="F13" s="50">
        <f>Vermögensbilanz!E13</f>
        <v>0</v>
      </c>
      <c r="G13" s="46">
        <f t="shared" si="1"/>
        <v>0</v>
      </c>
      <c r="H13" s="50">
        <f>Vermögensbilanz!F14</f>
        <v>0</v>
      </c>
      <c r="I13" s="43">
        <f t="shared" si="2"/>
        <v>0</v>
      </c>
    </row>
    <row r="14" spans="1:9">
      <c r="A14" s="31"/>
      <c r="B14" s="31"/>
      <c r="C14" s="46"/>
      <c r="D14" s="51"/>
      <c r="E14" s="47"/>
      <c r="F14" s="51"/>
      <c r="G14" s="47"/>
      <c r="H14" s="51"/>
      <c r="I14" s="31"/>
    </row>
    <row r="15" spans="1:9">
      <c r="A15" s="31"/>
      <c r="B15" s="31"/>
      <c r="C15" s="47"/>
      <c r="D15" s="51"/>
      <c r="E15" s="47"/>
      <c r="F15" s="51"/>
      <c r="G15" s="47"/>
      <c r="H15" s="51"/>
      <c r="I15" s="31"/>
    </row>
    <row r="16" spans="1:9">
      <c r="A16" s="37" t="s">
        <v>68</v>
      </c>
      <c r="B16" s="38">
        <f>SUM(B2:B14)</f>
        <v>85543</v>
      </c>
      <c r="C16" s="48"/>
      <c r="D16" s="52">
        <f>SUM(D2:D13)</f>
        <v>230000</v>
      </c>
      <c r="E16" s="48"/>
      <c r="F16" s="52">
        <f>SUM(F2:F13)</f>
        <v>400000</v>
      </c>
      <c r="G16" s="48"/>
      <c r="H16" s="52">
        <f>SUM(H2:H13)</f>
        <v>450000</v>
      </c>
      <c r="I16" s="38"/>
    </row>
    <row r="17" spans="1:9">
      <c r="A17" s="34"/>
      <c r="B17" s="30" t="s">
        <v>69</v>
      </c>
      <c r="C17" s="46">
        <f>SUM(C2:C5)+SUM(C12:C13)</f>
        <v>0.49148381515728928</v>
      </c>
      <c r="D17" s="53" t="s">
        <v>69</v>
      </c>
      <c r="E17" s="46">
        <f t="shared" ref="E17:I18" si="4">SUM(E2:E5)+SUM(E12:E13)</f>
        <v>0.47826086956521741</v>
      </c>
      <c r="F17" s="53" t="s">
        <v>69</v>
      </c>
      <c r="G17" s="46">
        <f t="shared" si="4"/>
        <v>1</v>
      </c>
      <c r="H17" s="53" t="s">
        <v>69</v>
      </c>
      <c r="I17" s="46">
        <f>SUM(I2:I5)+SUM(I12:I13)</f>
        <v>1</v>
      </c>
    </row>
    <row r="18" spans="1:9">
      <c r="A18" s="44"/>
      <c r="B18" s="30" t="s">
        <v>70</v>
      </c>
      <c r="C18" s="46">
        <f>1-C17</f>
        <v>0.50851618484271066</v>
      </c>
      <c r="D18" s="53" t="s">
        <v>70</v>
      </c>
      <c r="E18" s="46">
        <f t="shared" ref="E18" si="5">1-E17</f>
        <v>0.52173913043478259</v>
      </c>
      <c r="F18" s="53" t="s">
        <v>70</v>
      </c>
      <c r="G18" s="46">
        <f t="shared" si="4"/>
        <v>1</v>
      </c>
      <c r="H18" s="53" t="s">
        <v>70</v>
      </c>
      <c r="I18" s="46">
        <f t="shared" si="4"/>
        <v>0</v>
      </c>
    </row>
    <row r="41" spans="1:1">
      <c r="A41" s="4" t="s">
        <v>105</v>
      </c>
    </row>
  </sheetData>
  <pageMargins left="0.69972223043441772" right="0.69972223043441772" top="0.78694444894790649" bottom="0.78694444894790649" header="0.30000001192092896" footer="0.30000001192092896"/>
  <pageSetup paperSize="9" fitToWidth="0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5"/>
  <dimension ref="A1:E15"/>
  <sheetViews>
    <sheetView zoomScale="90" zoomScaleNormal="90" workbookViewId="0">
      <selection activeCell="I20" sqref="I20"/>
    </sheetView>
  </sheetViews>
  <sheetFormatPr baseColWidth="10" defaultColWidth="11" defaultRowHeight="15"/>
  <cols>
    <col min="1" max="1" width="36.7109375" bestFit="1" customWidth="1"/>
    <col min="2" max="2" width="12.7109375" customWidth="1"/>
    <col min="3" max="3" width="11.28515625" bestFit="1" customWidth="1"/>
    <col min="4" max="4" width="11" customWidth="1"/>
  </cols>
  <sheetData>
    <row r="1" spans="1:5">
      <c r="A1" s="28" t="s">
        <v>74</v>
      </c>
      <c r="B1" s="29">
        <v>43100</v>
      </c>
      <c r="C1" s="29">
        <v>43465</v>
      </c>
      <c r="D1" s="29">
        <v>43830</v>
      </c>
      <c r="E1" s="29">
        <v>44196</v>
      </c>
    </row>
    <row r="2" spans="1:5">
      <c r="A2" s="30" t="s">
        <v>72</v>
      </c>
      <c r="B2" s="32"/>
      <c r="C2" s="32"/>
      <c r="D2" s="32"/>
      <c r="E2" s="32"/>
    </row>
    <row r="3" spans="1:5">
      <c r="A3" s="30" t="s">
        <v>3</v>
      </c>
      <c r="B3" s="32"/>
      <c r="C3" s="32"/>
      <c r="D3" s="32"/>
      <c r="E3" s="32"/>
    </row>
    <row r="4" spans="1:5">
      <c r="A4" s="30" t="s">
        <v>73</v>
      </c>
      <c r="B4" s="32"/>
      <c r="C4" s="32"/>
      <c r="D4" s="32"/>
      <c r="E4" s="32"/>
    </row>
    <row r="5" spans="1:5">
      <c r="A5" s="30" t="s">
        <v>93</v>
      </c>
      <c r="B5" s="32"/>
      <c r="C5" s="32"/>
      <c r="D5" s="32"/>
      <c r="E5" s="32"/>
    </row>
    <row r="6" spans="1:5">
      <c r="A6" s="31"/>
      <c r="B6" s="32"/>
      <c r="C6" s="32"/>
      <c r="D6" s="32"/>
      <c r="E6" s="32"/>
    </row>
    <row r="7" spans="1:5">
      <c r="A7" s="31"/>
      <c r="B7" s="32"/>
      <c r="C7" s="32"/>
      <c r="D7" s="32"/>
      <c r="E7" s="32"/>
    </row>
    <row r="8" spans="1:5">
      <c r="A8" s="31"/>
      <c r="B8" s="32"/>
      <c r="C8" s="32"/>
      <c r="D8" s="32"/>
      <c r="E8" s="32"/>
    </row>
    <row r="9" spans="1:5">
      <c r="A9" s="31"/>
      <c r="B9" s="32"/>
      <c r="C9" s="32"/>
      <c r="D9" s="32"/>
      <c r="E9" s="32"/>
    </row>
    <row r="10" spans="1:5">
      <c r="A10" s="31"/>
      <c r="B10" s="32"/>
      <c r="C10" s="32"/>
      <c r="D10" s="32"/>
      <c r="E10" s="32"/>
    </row>
    <row r="11" spans="1:5">
      <c r="A11" s="31"/>
      <c r="B11" s="32"/>
      <c r="C11" s="32"/>
      <c r="D11" s="32"/>
      <c r="E11" s="32"/>
    </row>
    <row r="12" spans="1:5">
      <c r="A12" s="31"/>
      <c r="B12" s="32"/>
      <c r="C12" s="32"/>
      <c r="D12" s="32"/>
      <c r="E12" s="32"/>
    </row>
    <row r="13" spans="1:5">
      <c r="A13" s="31"/>
      <c r="B13" s="32"/>
      <c r="C13" s="32"/>
      <c r="D13" s="32"/>
      <c r="E13" s="32"/>
    </row>
    <row r="14" spans="1:5">
      <c r="A14" s="31"/>
      <c r="B14" s="32"/>
      <c r="C14" s="32"/>
      <c r="D14" s="32"/>
      <c r="E14" s="32"/>
    </row>
    <row r="15" spans="1:5">
      <c r="A15" s="28" t="s">
        <v>2</v>
      </c>
      <c r="B15" s="41">
        <f>SUM(B2:B14)</f>
        <v>0</v>
      </c>
      <c r="C15" s="41">
        <f t="shared" ref="C15:E15" si="0">SUM(C2:C14)</f>
        <v>0</v>
      </c>
      <c r="D15" s="41">
        <f t="shared" si="0"/>
        <v>0</v>
      </c>
      <c r="E15" s="41">
        <f t="shared" si="0"/>
        <v>0</v>
      </c>
    </row>
  </sheetData>
  <pageMargins left="0.69972223043441772" right="0.69972223043441772" top="0.78694444894790649" bottom="0.78694444894790649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Vermögensbilanz</vt:lpstr>
      <vt:lpstr>Tagesgeld &amp; Festgeldkonten</vt:lpstr>
      <vt:lpstr>Sparbücher &amp; Bausparer</vt:lpstr>
      <vt:lpstr>Anleihe &amp; Zertifikate</vt:lpstr>
      <vt:lpstr>Fonds&amp;ETFs</vt:lpstr>
      <vt:lpstr>Aktien</vt:lpstr>
      <vt:lpstr>Gold&amp;Silber</vt:lpstr>
      <vt:lpstr>Crowdfunding&amp;P2P Kredite</vt:lpstr>
      <vt:lpstr>Private Vorsorge&amp;LV</vt:lpstr>
      <vt:lpstr>Kaution</vt:lpstr>
      <vt:lpstr>Immobilie</vt:lpstr>
      <vt:lpstr>Schulden</vt:lpstr>
      <vt:lpstr>Assetallokation</vt:lpstr>
      <vt:lpstr>passives Einkommen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martina</cp:lastModifiedBy>
  <cp:revision>1000</cp:revision>
  <dcterms:created xsi:type="dcterms:W3CDTF">2016-04-17T13:53:10Z</dcterms:created>
  <dcterms:modified xsi:type="dcterms:W3CDTF">2019-04-28T14:53:08Z</dcterms:modified>
</cp:coreProperties>
</file>